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3.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xml"/>
  <Override PartName="/xl/comments4.xml" ContentType="application/vnd.openxmlformats-officedocument.spreadsheetml.comments+xml"/>
  <Override PartName="/xl/charts/chart3.xml" ContentType="application/vnd.openxmlformats-officedocument.drawingml.chart+xml"/>
  <Override PartName="/xl/drawings/drawing4.xml" ContentType="application/vnd.openxmlformats-officedocument.drawing+xml"/>
  <Override PartName="/xl/comments5.xml" ContentType="application/vnd.openxmlformats-officedocument.spreadsheetml.comments+xml"/>
  <Override PartName="/xl/charts/chart4.xml" ContentType="application/vnd.openxmlformats-officedocument.drawingml.chart+xml"/>
  <Override PartName="/xl/drawings/drawing5.xml" ContentType="application/vnd.openxmlformats-officedocument.drawing+xml"/>
  <Override PartName="/xl/comments6.xml" ContentType="application/vnd.openxmlformats-officedocument.spreadsheetml.comments+xml"/>
  <Override PartName="/xl/charts/chart5.xml" ContentType="application/vnd.openxmlformats-officedocument.drawingml.chart+xml"/>
  <Override PartName="/xl/drawings/drawing6.xml" ContentType="application/vnd.openxmlformats-officedocument.drawing+xml"/>
  <Override PartName="/xl/comments7.xml" ContentType="application/vnd.openxmlformats-officedocument.spreadsheetml.comments+xml"/>
  <Override PartName="/xl/charts/chart6.xml" ContentType="application/vnd.openxmlformats-officedocument.drawingml.chart+xml"/>
  <Override PartName="/xl/drawings/drawing7.xml" ContentType="application/vnd.openxmlformats-officedocument.drawing+xml"/>
  <Override PartName="/xl/comments8.xml" ContentType="application/vnd.openxmlformats-officedocument.spreadsheetml.comments+xml"/>
  <Override PartName="/xl/charts/chart7.xml" ContentType="application/vnd.openxmlformats-officedocument.drawingml.chart+xml"/>
  <Override PartName="/xl/drawings/drawing8.xml" ContentType="application/vnd.openxmlformats-officedocument.drawing+xml"/>
  <Override PartName="/xl/comments9.xml" ContentType="application/vnd.openxmlformats-officedocument.spreadsheetml.comments+xml"/>
  <Override PartName="/xl/charts/chart8.xml" ContentType="application/vnd.openxmlformats-officedocument.drawingml.chart+xml"/>
  <Override PartName="/xl/drawings/drawing9.xml" ContentType="application/vnd.openxmlformats-officedocument.drawing+xml"/>
  <Override PartName="/xl/comments10.xml" ContentType="application/vnd.openxmlformats-officedocument.spreadsheetml.comments+xml"/>
  <Override PartName="/xl/charts/chart9.xml" ContentType="application/vnd.openxmlformats-officedocument.drawingml.chart+xml"/>
  <Override PartName="/xl/drawings/drawing10.xml" ContentType="application/vnd.openxmlformats-officedocument.drawing+xml"/>
  <Override PartName="/xl/comments11.xml" ContentType="application/vnd.openxmlformats-officedocument.spreadsheetml.comments+xml"/>
  <Override PartName="/xl/charts/chart10.xml" ContentType="application/vnd.openxmlformats-officedocument.drawingml.chart+xml"/>
  <Override PartName="/xl/drawings/drawing11.xml" ContentType="application/vnd.openxmlformats-officedocument.drawing+xml"/>
  <Override PartName="/xl/comments12.xml" ContentType="application/vnd.openxmlformats-officedocument.spreadsheetml.comments+xml"/>
  <Override PartName="/xl/charts/chart11.xml" ContentType="application/vnd.openxmlformats-officedocument.drawingml.chart+xml"/>
  <Override PartName="/xl/drawings/drawing12.xml" ContentType="application/vnd.openxmlformats-officedocument.drawing+xml"/>
  <Override PartName="/xl/comments13.xml" ContentType="application/vnd.openxmlformats-officedocument.spreadsheetml.comments+xml"/>
  <Override PartName="/xl/charts/chart12.xml" ContentType="application/vnd.openxmlformats-officedocument.drawingml.chart+xml"/>
  <Override PartName="/xl/drawings/drawing13.xml" ContentType="application/vnd.openxmlformats-officedocument.drawing+xml"/>
  <Override PartName="/xl/comments14.xml" ContentType="application/vnd.openxmlformats-officedocument.spreadsheetml.comments+xml"/>
  <Override PartName="/xl/charts/chart13.xml" ContentType="application/vnd.openxmlformats-officedocument.drawingml.chart+xml"/>
  <Override PartName="/xl/drawings/drawing14.xml" ContentType="application/vnd.openxmlformats-officedocument.drawing+xml"/>
  <Override PartName="/xl/comments15.xml" ContentType="application/vnd.openxmlformats-officedocument.spreadsheetml.comments+xml"/>
  <Override PartName="/xl/charts/chart14.xml" ContentType="application/vnd.openxmlformats-officedocument.drawingml.chart+xml"/>
  <Override PartName="/xl/drawings/drawing15.xml" ContentType="application/vnd.openxmlformats-officedocument.drawing+xml"/>
  <Override PartName="/xl/comments16.xml" ContentType="application/vnd.openxmlformats-officedocument.spreadsheetml.comments+xml"/>
  <Override PartName="/xl/charts/chart1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filterPrivacy="1" codeName="ThisWorkbook"/>
  <xr:revisionPtr revIDLastSave="0" documentId="13_ncr:1_{AAC66B22-2D3A-484F-8F59-2FACF25DBF5A}" xr6:coauthVersionLast="45" xr6:coauthVersionMax="45" xr10:uidLastSave="{00000000-0000-0000-0000-000000000000}"/>
  <bookViews>
    <workbookView xWindow="-120" yWindow="-120" windowWidth="29040" windowHeight="15840" tabRatio="924" activeTab="3" xr2:uid="{00000000-000D-0000-FFFF-FFFF00000000}"/>
  </bookViews>
  <sheets>
    <sheet name="Årsregnskab" sheetId="33" r:id="rId1"/>
    <sheet name="Moms" sheetId="30" r:id="rId2"/>
    <sheet name="Kasse" sheetId="32" r:id="rId3"/>
    <sheet name="Konti" sheetId="28" r:id="rId4"/>
    <sheet name="Lagerstyring" sheetId="29" r:id="rId5"/>
    <sheet name="Januar" sheetId="26" r:id="rId6"/>
    <sheet name="Februar" sheetId="27" r:id="rId7"/>
    <sheet name="Marts" sheetId="15" r:id="rId8"/>
    <sheet name="April" sheetId="16" r:id="rId9"/>
    <sheet name="Maj" sheetId="17" r:id="rId10"/>
    <sheet name="Juni" sheetId="18" r:id="rId11"/>
    <sheet name="Juli" sheetId="19" r:id="rId12"/>
    <sheet name="August" sheetId="20" r:id="rId13"/>
    <sheet name="September" sheetId="21" r:id="rId14"/>
    <sheet name="Oktober" sheetId="22" r:id="rId15"/>
    <sheet name="November" sheetId="23" r:id="rId16"/>
    <sheet name="December" sheetId="24" r:id="rId17"/>
    <sheet name="Kørsel" sheetId="34" r:id="rId18"/>
  </sheets>
  <definedNames>
    <definedName name="Konti" localSheetId="2">Kasse!$D$16:$D$35</definedName>
    <definedName name="Konti" localSheetId="4">Lagerstyring!#REF!</definedName>
    <definedName name="Konti">Konti!$D$16:$D$37</definedName>
    <definedName name="Konto" localSheetId="2">Kasse!$D$15:$D$35</definedName>
    <definedName name="Konto">Konti!$D$15:$D$37</definedName>
    <definedName name="Kontooversigt" localSheetId="2">Kasse!$D$15:$D$35</definedName>
    <definedName name="Kontooversigt">Konti!$D$15:$D$37</definedName>
    <definedName name="Lagerstyring">Lagerstyring!$D$15:$D$114</definedName>
    <definedName name="Møntfod">#REF!</definedName>
    <definedName name="Valuta">"$, pund"</definedName>
    <definedName name="Valuta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29" i="28" l="1"/>
  <c r="G29" i="28"/>
  <c r="H29" i="28"/>
  <c r="I29" i="28"/>
  <c r="J29" i="28"/>
  <c r="K29" i="28"/>
  <c r="L29" i="28"/>
  <c r="M29" i="28"/>
  <c r="N29" i="28"/>
  <c r="O29" i="28"/>
  <c r="P29" i="28"/>
  <c r="Q29" i="28"/>
  <c r="E29" i="28"/>
  <c r="S29" i="28"/>
  <c r="N49" i="26"/>
  <c r="L49" i="26"/>
  <c r="D16" i="32"/>
  <c r="N15" i="26"/>
  <c r="L15" i="26"/>
  <c r="N17" i="26"/>
  <c r="L17" i="26"/>
  <c r="N19" i="26"/>
  <c r="L19" i="26"/>
  <c r="N21" i="26"/>
  <c r="L21" i="26"/>
  <c r="N23" i="26"/>
  <c r="L23" i="26"/>
  <c r="N25" i="26"/>
  <c r="L25" i="26"/>
  <c r="N27" i="26"/>
  <c r="L27" i="26"/>
  <c r="N29" i="26"/>
  <c r="L29" i="26"/>
  <c r="N31" i="26"/>
  <c r="L31" i="26"/>
  <c r="N33" i="26"/>
  <c r="L33" i="26"/>
  <c r="N35" i="26"/>
  <c r="L35" i="26"/>
  <c r="N37" i="26"/>
  <c r="L37" i="26"/>
  <c r="N39" i="26"/>
  <c r="L39" i="26"/>
  <c r="N41" i="26"/>
  <c r="L41" i="26"/>
  <c r="N43" i="26"/>
  <c r="L43" i="26"/>
  <c r="N45" i="26"/>
  <c r="L45" i="26"/>
  <c r="N47" i="26"/>
  <c r="L47" i="26"/>
  <c r="N51" i="26"/>
  <c r="L51" i="26"/>
  <c r="N53" i="26"/>
  <c r="L53" i="26"/>
  <c r="N55" i="26"/>
  <c r="L55" i="26"/>
  <c r="N57" i="26"/>
  <c r="L57" i="26"/>
  <c r="F16" i="32"/>
  <c r="E5" i="34"/>
  <c r="E6" i="34"/>
  <c r="E7" i="34"/>
  <c r="E8" i="34"/>
  <c r="E9" i="34"/>
  <c r="E10" i="34"/>
  <c r="E11" i="34"/>
  <c r="E12" i="34"/>
  <c r="E13" i="34"/>
  <c r="E14" i="34"/>
  <c r="E15" i="34"/>
  <c r="E16" i="34"/>
  <c r="E17" i="34"/>
  <c r="E18" i="34"/>
  <c r="E19" i="34"/>
  <c r="E20" i="34"/>
  <c r="E21" i="34"/>
  <c r="E22" i="34"/>
  <c r="E23" i="34"/>
  <c r="E24" i="34"/>
  <c r="E25" i="34"/>
  <c r="E26" i="34"/>
  <c r="E27" i="34"/>
  <c r="E28" i="34"/>
  <c r="E29" i="34"/>
  <c r="E30" i="34"/>
  <c r="E31" i="34"/>
  <c r="E32" i="34"/>
  <c r="E33" i="34"/>
  <c r="E34" i="34"/>
  <c r="E35" i="34"/>
  <c r="E36" i="34"/>
  <c r="E37" i="34"/>
  <c r="E38" i="34"/>
  <c r="E39" i="34"/>
  <c r="E40" i="34"/>
  <c r="E41" i="34"/>
  <c r="E42" i="34"/>
  <c r="E43" i="34"/>
  <c r="E44" i="34"/>
  <c r="E45" i="34"/>
  <c r="E46" i="34"/>
  <c r="E47" i="34"/>
  <c r="E48" i="34"/>
  <c r="E49" i="34"/>
  <c r="E50" i="34"/>
  <c r="E51" i="34"/>
  <c r="E52" i="34"/>
  <c r="E53" i="34"/>
  <c r="E54" i="34"/>
  <c r="E55" i="34"/>
  <c r="E56" i="34"/>
  <c r="E57" i="34"/>
  <c r="E58" i="34"/>
  <c r="E59" i="34"/>
  <c r="E60" i="34"/>
  <c r="E61" i="34"/>
  <c r="E62" i="34"/>
  <c r="E63" i="34"/>
  <c r="C23" i="33"/>
  <c r="N17" i="24"/>
  <c r="N18" i="24"/>
  <c r="N19" i="24"/>
  <c r="N20" i="24"/>
  <c r="N21" i="24"/>
  <c r="N22" i="24"/>
  <c r="N23" i="24"/>
  <c r="N24" i="24"/>
  <c r="N25" i="24"/>
  <c r="N26" i="24"/>
  <c r="N27" i="24"/>
  <c r="N28" i="24"/>
  <c r="N29" i="24"/>
  <c r="N30" i="24"/>
  <c r="N31" i="24"/>
  <c r="N32" i="24"/>
  <c r="N33" i="24"/>
  <c r="N34" i="24"/>
  <c r="N35" i="24"/>
  <c r="N36" i="24"/>
  <c r="N37" i="24"/>
  <c r="N38" i="24"/>
  <c r="N39" i="24"/>
  <c r="N40" i="24"/>
  <c r="N41" i="24"/>
  <c r="N42" i="24"/>
  <c r="N43" i="24"/>
  <c r="N44" i="24"/>
  <c r="N45" i="24"/>
  <c r="N46" i="24"/>
  <c r="N47" i="24"/>
  <c r="N48" i="24"/>
  <c r="N49" i="24"/>
  <c r="N50" i="24"/>
  <c r="N51" i="24"/>
  <c r="N52" i="24"/>
  <c r="N53" i="24"/>
  <c r="N54" i="24"/>
  <c r="N55" i="24"/>
  <c r="N56" i="24"/>
  <c r="N57" i="24"/>
  <c r="N58" i="24"/>
  <c r="N59" i="24"/>
  <c r="N60" i="24"/>
  <c r="N61" i="24"/>
  <c r="N62" i="24"/>
  <c r="M17" i="24"/>
  <c r="M18" i="24"/>
  <c r="M19" i="24"/>
  <c r="J19" i="24"/>
  <c r="M20" i="24"/>
  <c r="J20" i="24"/>
  <c r="M21" i="24"/>
  <c r="J21" i="24"/>
  <c r="M22" i="24"/>
  <c r="M23" i="24"/>
  <c r="J23" i="24"/>
  <c r="M24" i="24"/>
  <c r="J24" i="24"/>
  <c r="M25" i="24"/>
  <c r="J25" i="24"/>
  <c r="M26" i="24"/>
  <c r="M27" i="24"/>
  <c r="J27" i="24"/>
  <c r="M28" i="24"/>
  <c r="J28" i="24"/>
  <c r="M29" i="24"/>
  <c r="J29" i="24"/>
  <c r="M30" i="24"/>
  <c r="M31" i="24"/>
  <c r="J31" i="24"/>
  <c r="M32" i="24"/>
  <c r="J32" i="24"/>
  <c r="M33" i="24"/>
  <c r="J33" i="24"/>
  <c r="M34" i="24"/>
  <c r="M35" i="24"/>
  <c r="J35" i="24"/>
  <c r="M36" i="24"/>
  <c r="J36" i="24"/>
  <c r="M37" i="24"/>
  <c r="J37" i="24"/>
  <c r="M38" i="24"/>
  <c r="M39" i="24"/>
  <c r="J39" i="24"/>
  <c r="M40" i="24"/>
  <c r="J40" i="24"/>
  <c r="M41" i="24"/>
  <c r="J41" i="24"/>
  <c r="M42" i="24"/>
  <c r="M43" i="24"/>
  <c r="J43" i="24"/>
  <c r="M44" i="24"/>
  <c r="J44" i="24"/>
  <c r="M45" i="24"/>
  <c r="J45" i="24"/>
  <c r="M46" i="24"/>
  <c r="M47" i="24"/>
  <c r="J47" i="24"/>
  <c r="M48" i="24"/>
  <c r="J48" i="24"/>
  <c r="M49" i="24"/>
  <c r="J49" i="24"/>
  <c r="M50" i="24"/>
  <c r="M51" i="24"/>
  <c r="J51" i="24"/>
  <c r="M52" i="24"/>
  <c r="J52" i="24"/>
  <c r="M53" i="24"/>
  <c r="J53" i="24"/>
  <c r="M54" i="24"/>
  <c r="M55" i="24"/>
  <c r="J55" i="24"/>
  <c r="M56" i="24"/>
  <c r="J56" i="24"/>
  <c r="M57" i="24"/>
  <c r="J57" i="24"/>
  <c r="M58" i="24"/>
  <c r="M59" i="24"/>
  <c r="J59" i="24"/>
  <c r="M60" i="24"/>
  <c r="J60" i="24"/>
  <c r="M61" i="24"/>
  <c r="J61" i="24"/>
  <c r="M62" i="24"/>
  <c r="L17" i="24"/>
  <c r="L18" i="24"/>
  <c r="L19" i="24"/>
  <c r="L20" i="24"/>
  <c r="L21" i="24"/>
  <c r="L22" i="24"/>
  <c r="L23" i="24"/>
  <c r="L24" i="24"/>
  <c r="L25" i="24"/>
  <c r="L26" i="24"/>
  <c r="L27" i="24"/>
  <c r="L28" i="24"/>
  <c r="L29" i="24"/>
  <c r="L30" i="24"/>
  <c r="L31" i="24"/>
  <c r="L32" i="24"/>
  <c r="L33" i="24"/>
  <c r="L34" i="24"/>
  <c r="L35" i="24"/>
  <c r="L36" i="24"/>
  <c r="L37" i="24"/>
  <c r="L38" i="24"/>
  <c r="L39" i="24"/>
  <c r="L40" i="24"/>
  <c r="L41" i="24"/>
  <c r="L42" i="24"/>
  <c r="L43" i="24"/>
  <c r="L44" i="24"/>
  <c r="L45" i="24"/>
  <c r="L46" i="24"/>
  <c r="L47" i="24"/>
  <c r="L48" i="24"/>
  <c r="L49" i="24"/>
  <c r="L50" i="24"/>
  <c r="L51" i="24"/>
  <c r="L52" i="24"/>
  <c r="L53" i="24"/>
  <c r="L54" i="24"/>
  <c r="L55" i="24"/>
  <c r="L56" i="24"/>
  <c r="L57" i="24"/>
  <c r="L58" i="24"/>
  <c r="L59" i="24"/>
  <c r="L60" i="24"/>
  <c r="L61" i="24"/>
  <c r="L62" i="24"/>
  <c r="J18" i="24"/>
  <c r="J22" i="24"/>
  <c r="J26" i="24"/>
  <c r="J30" i="24"/>
  <c r="J34" i="24"/>
  <c r="J38" i="24"/>
  <c r="J42" i="24"/>
  <c r="J46" i="24"/>
  <c r="J50" i="24"/>
  <c r="J54" i="24"/>
  <c r="J58" i="24"/>
  <c r="J62" i="24"/>
  <c r="N17" i="23"/>
  <c r="N18" i="23"/>
  <c r="N19" i="23"/>
  <c r="N20" i="23"/>
  <c r="N21" i="23"/>
  <c r="N22" i="23"/>
  <c r="L22" i="23"/>
  <c r="N23" i="23"/>
  <c r="N24" i="23"/>
  <c r="L24" i="23"/>
  <c r="N25" i="23"/>
  <c r="L25" i="23"/>
  <c r="N26" i="23"/>
  <c r="N27" i="23"/>
  <c r="N28" i="23"/>
  <c r="N29" i="23"/>
  <c r="L29" i="23"/>
  <c r="N30" i="23"/>
  <c r="L30" i="23"/>
  <c r="N31" i="23"/>
  <c r="N32" i="23"/>
  <c r="L32" i="23"/>
  <c r="N33" i="23"/>
  <c r="L33" i="23"/>
  <c r="N34" i="23"/>
  <c r="N35" i="23"/>
  <c r="N36" i="23"/>
  <c r="N37" i="23"/>
  <c r="L37" i="23"/>
  <c r="N38" i="23"/>
  <c r="L38" i="23"/>
  <c r="N39" i="23"/>
  <c r="N40" i="23"/>
  <c r="L40" i="23"/>
  <c r="N41" i="23"/>
  <c r="L41" i="23"/>
  <c r="N42" i="23"/>
  <c r="N43" i="23"/>
  <c r="N44" i="23"/>
  <c r="N45" i="23"/>
  <c r="L45" i="23"/>
  <c r="N46" i="23"/>
  <c r="L46" i="23"/>
  <c r="N47" i="23"/>
  <c r="N48" i="23"/>
  <c r="L48" i="23"/>
  <c r="N49" i="23"/>
  <c r="L49" i="23"/>
  <c r="N50" i="23"/>
  <c r="N51" i="23"/>
  <c r="N52" i="23"/>
  <c r="N53" i="23"/>
  <c r="L53" i="23"/>
  <c r="N54" i="23"/>
  <c r="L54" i="23"/>
  <c r="N55" i="23"/>
  <c r="N56" i="23"/>
  <c r="L56" i="23"/>
  <c r="N57" i="23"/>
  <c r="L57" i="23"/>
  <c r="N58" i="23"/>
  <c r="N59" i="23"/>
  <c r="N60" i="23"/>
  <c r="N61" i="23"/>
  <c r="L61" i="23"/>
  <c r="N62" i="23"/>
  <c r="L62" i="23"/>
  <c r="N63" i="23"/>
  <c r="N64" i="23"/>
  <c r="L64" i="23"/>
  <c r="N65" i="23"/>
  <c r="L65" i="23"/>
  <c r="N66" i="23"/>
  <c r="N67" i="23"/>
  <c r="N68" i="23"/>
  <c r="N69" i="23"/>
  <c r="L69" i="23"/>
  <c r="N70" i="23"/>
  <c r="L70" i="23"/>
  <c r="N71" i="23"/>
  <c r="N72" i="23"/>
  <c r="L72" i="23"/>
  <c r="N73" i="23"/>
  <c r="L73" i="23"/>
  <c r="M18" i="23"/>
  <c r="M19" i="23"/>
  <c r="M20" i="23"/>
  <c r="J20" i="23"/>
  <c r="M21" i="23"/>
  <c r="J21" i="23"/>
  <c r="M22" i="23"/>
  <c r="M23" i="23"/>
  <c r="M24" i="23"/>
  <c r="J24" i="23"/>
  <c r="M25" i="23"/>
  <c r="J25" i="23"/>
  <c r="M26" i="23"/>
  <c r="M27" i="23"/>
  <c r="M28" i="23"/>
  <c r="J28" i="23"/>
  <c r="M29" i="23"/>
  <c r="M30" i="23"/>
  <c r="J30" i="23"/>
  <c r="M31" i="23"/>
  <c r="M32" i="23"/>
  <c r="J32" i="23"/>
  <c r="M33" i="23"/>
  <c r="J33" i="23"/>
  <c r="M34" i="23"/>
  <c r="J34" i="23"/>
  <c r="M35" i="23"/>
  <c r="M36" i="23"/>
  <c r="J36" i="23"/>
  <c r="M37" i="23"/>
  <c r="J37" i="23"/>
  <c r="M38" i="23"/>
  <c r="J38" i="23"/>
  <c r="M39" i="23"/>
  <c r="M40" i="23"/>
  <c r="J40" i="23"/>
  <c r="M41" i="23"/>
  <c r="J41" i="23"/>
  <c r="M42" i="23"/>
  <c r="J42" i="23"/>
  <c r="M43" i="23"/>
  <c r="M44" i="23"/>
  <c r="J44" i="23"/>
  <c r="M45" i="23"/>
  <c r="M46" i="23"/>
  <c r="M47" i="23"/>
  <c r="M48" i="23"/>
  <c r="J48" i="23"/>
  <c r="M49" i="23"/>
  <c r="J49" i="23"/>
  <c r="M50" i="23"/>
  <c r="M51" i="23"/>
  <c r="M52" i="23"/>
  <c r="J52" i="23"/>
  <c r="M53" i="23"/>
  <c r="J53" i="23"/>
  <c r="M54" i="23"/>
  <c r="M55" i="23"/>
  <c r="M56" i="23"/>
  <c r="J56" i="23"/>
  <c r="M57" i="23"/>
  <c r="J57" i="23"/>
  <c r="M58" i="23"/>
  <c r="M59" i="23"/>
  <c r="M60" i="23"/>
  <c r="J60" i="23"/>
  <c r="M61" i="23"/>
  <c r="M62" i="23"/>
  <c r="J62" i="23"/>
  <c r="M63" i="23"/>
  <c r="M64" i="23"/>
  <c r="J64" i="23"/>
  <c r="M65" i="23"/>
  <c r="J65" i="23"/>
  <c r="M66" i="23"/>
  <c r="J66" i="23"/>
  <c r="M67" i="23"/>
  <c r="M68" i="23"/>
  <c r="J68" i="23"/>
  <c r="M69" i="23"/>
  <c r="J69" i="23"/>
  <c r="M70" i="23"/>
  <c r="J70" i="23"/>
  <c r="M71" i="23"/>
  <c r="M72" i="23"/>
  <c r="J72" i="23"/>
  <c r="M73" i="23"/>
  <c r="J73" i="23"/>
  <c r="L18" i="23"/>
  <c r="L19" i="23"/>
  <c r="L20" i="23"/>
  <c r="L21" i="23"/>
  <c r="L23" i="23"/>
  <c r="L26" i="23"/>
  <c r="L27" i="23"/>
  <c r="L28" i="23"/>
  <c r="L31" i="23"/>
  <c r="L34" i="23"/>
  <c r="L35" i="23"/>
  <c r="L36" i="23"/>
  <c r="L39" i="23"/>
  <c r="L42" i="23"/>
  <c r="L43" i="23"/>
  <c r="L44" i="23"/>
  <c r="L47" i="23"/>
  <c r="L50" i="23"/>
  <c r="L51" i="23"/>
  <c r="L52" i="23"/>
  <c r="L55" i="23"/>
  <c r="L58" i="23"/>
  <c r="L59" i="23"/>
  <c r="L60" i="23"/>
  <c r="L63" i="23"/>
  <c r="L66" i="23"/>
  <c r="L67" i="23"/>
  <c r="L68" i="23"/>
  <c r="L71" i="23"/>
  <c r="J18" i="23"/>
  <c r="J19" i="23"/>
  <c r="J22" i="23"/>
  <c r="J23" i="23"/>
  <c r="J26" i="23"/>
  <c r="J27" i="23"/>
  <c r="J29" i="23"/>
  <c r="J31" i="23"/>
  <c r="J35" i="23"/>
  <c r="J39" i="23"/>
  <c r="J43" i="23"/>
  <c r="J45" i="23"/>
  <c r="J46" i="23"/>
  <c r="J47" i="23"/>
  <c r="J50" i="23"/>
  <c r="J51" i="23"/>
  <c r="J54" i="23"/>
  <c r="J55" i="23"/>
  <c r="J58" i="23"/>
  <c r="J59" i="23"/>
  <c r="J61" i="23"/>
  <c r="J63" i="23"/>
  <c r="J67" i="23"/>
  <c r="J71" i="23"/>
  <c r="N18" i="22"/>
  <c r="N19" i="22"/>
  <c r="L19" i="22"/>
  <c r="N20" i="22"/>
  <c r="L20" i="22"/>
  <c r="N21" i="22"/>
  <c r="N22" i="22"/>
  <c r="N23" i="22"/>
  <c r="L23" i="22"/>
  <c r="N24" i="22"/>
  <c r="L24" i="22"/>
  <c r="N25" i="22"/>
  <c r="N26" i="22"/>
  <c r="N27" i="22"/>
  <c r="N28" i="22"/>
  <c r="L28" i="22"/>
  <c r="N29" i="22"/>
  <c r="L29" i="22"/>
  <c r="N30" i="22"/>
  <c r="N31" i="22"/>
  <c r="L31" i="22"/>
  <c r="N32" i="22"/>
  <c r="L32" i="22"/>
  <c r="N33" i="22"/>
  <c r="N34" i="22"/>
  <c r="N35" i="22"/>
  <c r="N36" i="22"/>
  <c r="L36" i="22"/>
  <c r="N37" i="22"/>
  <c r="L37" i="22"/>
  <c r="N38" i="22"/>
  <c r="N39" i="22"/>
  <c r="L39" i="22"/>
  <c r="N40" i="22"/>
  <c r="L40" i="22"/>
  <c r="N41" i="22"/>
  <c r="N42" i="22"/>
  <c r="N43" i="22"/>
  <c r="N44" i="22"/>
  <c r="L44" i="22"/>
  <c r="N45" i="22"/>
  <c r="L45" i="22"/>
  <c r="N46" i="22"/>
  <c r="N47" i="22"/>
  <c r="L47" i="22"/>
  <c r="N48" i="22"/>
  <c r="L48" i="22"/>
  <c r="N49" i="22"/>
  <c r="N50" i="22"/>
  <c r="N51" i="22"/>
  <c r="N52" i="22"/>
  <c r="L52" i="22"/>
  <c r="N53" i="22"/>
  <c r="L53" i="22"/>
  <c r="N54" i="22"/>
  <c r="N55" i="22"/>
  <c r="L55" i="22"/>
  <c r="N56" i="22"/>
  <c r="L56" i="22"/>
  <c r="N57" i="22"/>
  <c r="N58" i="22"/>
  <c r="N59" i="22"/>
  <c r="N60" i="22"/>
  <c r="L60" i="22"/>
  <c r="N61" i="22"/>
  <c r="L61" i="22"/>
  <c r="N62" i="22"/>
  <c r="N63" i="22"/>
  <c r="L63" i="22"/>
  <c r="N64" i="22"/>
  <c r="L64" i="22"/>
  <c r="N65" i="22"/>
  <c r="N66" i="22"/>
  <c r="N67" i="22"/>
  <c r="N68" i="22"/>
  <c r="L68" i="22"/>
  <c r="N69" i="22"/>
  <c r="L69" i="22"/>
  <c r="N70" i="22"/>
  <c r="N71" i="22"/>
  <c r="L71" i="22"/>
  <c r="N72" i="22"/>
  <c r="L72" i="22"/>
  <c r="N73" i="22"/>
  <c r="N74" i="22"/>
  <c r="N75" i="22"/>
  <c r="N76" i="22"/>
  <c r="L76" i="22"/>
  <c r="N77" i="22"/>
  <c r="L77" i="22"/>
  <c r="N78" i="22"/>
  <c r="N79" i="22"/>
  <c r="L79" i="22"/>
  <c r="N80" i="22"/>
  <c r="L80" i="22"/>
  <c r="N81" i="22"/>
  <c r="L81" i="22"/>
  <c r="N82" i="22"/>
  <c r="N83" i="22"/>
  <c r="N84" i="22"/>
  <c r="L84" i="22"/>
  <c r="N85" i="22"/>
  <c r="L85" i="22"/>
  <c r="N86" i="22"/>
  <c r="M17" i="22"/>
  <c r="J17" i="22"/>
  <c r="M18" i="22"/>
  <c r="J18" i="22"/>
  <c r="M19" i="22"/>
  <c r="J19" i="22"/>
  <c r="M20" i="22"/>
  <c r="M21" i="22"/>
  <c r="J21" i="22"/>
  <c r="M22" i="22"/>
  <c r="J22" i="22"/>
  <c r="M23" i="22"/>
  <c r="J23" i="22"/>
  <c r="M24" i="22"/>
  <c r="M25" i="22"/>
  <c r="J25" i="22"/>
  <c r="M26" i="22"/>
  <c r="J26" i="22"/>
  <c r="M27" i="22"/>
  <c r="J27" i="22"/>
  <c r="M28" i="22"/>
  <c r="M29" i="22"/>
  <c r="J29" i="22"/>
  <c r="M30" i="22"/>
  <c r="J30" i="22"/>
  <c r="M31" i="22"/>
  <c r="J31" i="22"/>
  <c r="M32" i="22"/>
  <c r="M33" i="22"/>
  <c r="J33" i="22"/>
  <c r="M34" i="22"/>
  <c r="J34" i="22"/>
  <c r="M35" i="22"/>
  <c r="J35" i="22"/>
  <c r="M36" i="22"/>
  <c r="M37" i="22"/>
  <c r="J37" i="22"/>
  <c r="M38" i="22"/>
  <c r="J38" i="22"/>
  <c r="M39" i="22"/>
  <c r="J39" i="22"/>
  <c r="M40" i="22"/>
  <c r="M41" i="22"/>
  <c r="J41" i="22"/>
  <c r="M42" i="22"/>
  <c r="J42" i="22"/>
  <c r="M43" i="22"/>
  <c r="J43" i="22"/>
  <c r="M44" i="22"/>
  <c r="M45" i="22"/>
  <c r="J45" i="22"/>
  <c r="M46" i="22"/>
  <c r="J46" i="22"/>
  <c r="M47" i="22"/>
  <c r="J47" i="22"/>
  <c r="M48" i="22"/>
  <c r="M49" i="22"/>
  <c r="J49" i="22"/>
  <c r="M50" i="22"/>
  <c r="J50" i="22"/>
  <c r="M51" i="22"/>
  <c r="J51" i="22"/>
  <c r="M52" i="22"/>
  <c r="M53" i="22"/>
  <c r="J53" i="22"/>
  <c r="M54" i="22"/>
  <c r="J54" i="22"/>
  <c r="M55" i="22"/>
  <c r="J55" i="22"/>
  <c r="M56" i="22"/>
  <c r="M57" i="22"/>
  <c r="J57" i="22"/>
  <c r="M58" i="22"/>
  <c r="J58" i="22"/>
  <c r="M59" i="22"/>
  <c r="J59" i="22"/>
  <c r="M60" i="22"/>
  <c r="M61" i="22"/>
  <c r="J61" i="22"/>
  <c r="M62" i="22"/>
  <c r="J62" i="22"/>
  <c r="M63" i="22"/>
  <c r="J63" i="22"/>
  <c r="M64" i="22"/>
  <c r="M65" i="22"/>
  <c r="J65" i="22"/>
  <c r="M66" i="22"/>
  <c r="J66" i="22"/>
  <c r="M67" i="22"/>
  <c r="J67" i="22"/>
  <c r="M68" i="22"/>
  <c r="M69" i="22"/>
  <c r="J69" i="22"/>
  <c r="M70" i="22"/>
  <c r="J70" i="22"/>
  <c r="M71" i="22"/>
  <c r="J71" i="22"/>
  <c r="M72" i="22"/>
  <c r="M73" i="22"/>
  <c r="J73" i="22"/>
  <c r="M74" i="22"/>
  <c r="J74" i="22"/>
  <c r="M75" i="22"/>
  <c r="J75" i="22"/>
  <c r="M76" i="22"/>
  <c r="M77" i="22"/>
  <c r="J77" i="22"/>
  <c r="M78" i="22"/>
  <c r="J78" i="22"/>
  <c r="M79" i="22"/>
  <c r="J79" i="22"/>
  <c r="M80" i="22"/>
  <c r="M81" i="22"/>
  <c r="J81" i="22"/>
  <c r="M82" i="22"/>
  <c r="J82" i="22"/>
  <c r="M83" i="22"/>
  <c r="J83" i="22"/>
  <c r="M84" i="22"/>
  <c r="M85" i="22"/>
  <c r="J85" i="22"/>
  <c r="M86" i="22"/>
  <c r="J86" i="22"/>
  <c r="L18" i="22"/>
  <c r="L21" i="22"/>
  <c r="L22" i="22"/>
  <c r="L25" i="22"/>
  <c r="L26" i="22"/>
  <c r="L27" i="22"/>
  <c r="L30" i="22"/>
  <c r="L33" i="22"/>
  <c r="L34" i="22"/>
  <c r="L35" i="22"/>
  <c r="L38" i="22"/>
  <c r="L41" i="22"/>
  <c r="L42" i="22"/>
  <c r="L43" i="22"/>
  <c r="L46" i="22"/>
  <c r="L49" i="22"/>
  <c r="L50" i="22"/>
  <c r="L51" i="22"/>
  <c r="L54" i="22"/>
  <c r="L57" i="22"/>
  <c r="L58" i="22"/>
  <c r="L59" i="22"/>
  <c r="L62" i="22"/>
  <c r="L65" i="22"/>
  <c r="L66" i="22"/>
  <c r="L67" i="22"/>
  <c r="L70" i="22"/>
  <c r="L73" i="22"/>
  <c r="L74" i="22"/>
  <c r="L75" i="22"/>
  <c r="L78" i="22"/>
  <c r="L82" i="22"/>
  <c r="L83" i="22"/>
  <c r="L86" i="22"/>
  <c r="J20" i="22"/>
  <c r="J24" i="22"/>
  <c r="J28" i="22"/>
  <c r="J32" i="22"/>
  <c r="J36" i="22"/>
  <c r="J40" i="22"/>
  <c r="J44" i="22"/>
  <c r="J48" i="22"/>
  <c r="J52" i="22"/>
  <c r="J56" i="22"/>
  <c r="J60" i="22"/>
  <c r="J64" i="22"/>
  <c r="J68" i="22"/>
  <c r="J72" i="22"/>
  <c r="J76" i="22"/>
  <c r="J80" i="22"/>
  <c r="J84" i="22"/>
  <c r="N17" i="21"/>
  <c r="N18" i="21"/>
  <c r="N19" i="21"/>
  <c r="N20" i="21"/>
  <c r="N21" i="21"/>
  <c r="N22" i="21"/>
  <c r="L22" i="21"/>
  <c r="N23" i="21"/>
  <c r="N24" i="21"/>
  <c r="L24" i="21"/>
  <c r="N25" i="21"/>
  <c r="N26" i="21"/>
  <c r="L26" i="21"/>
  <c r="N27" i="21"/>
  <c r="N28" i="21"/>
  <c r="N29" i="21"/>
  <c r="N30" i="21"/>
  <c r="L30" i="21"/>
  <c r="N31" i="21"/>
  <c r="N32" i="21"/>
  <c r="L32" i="21"/>
  <c r="N33" i="21"/>
  <c r="N34" i="21"/>
  <c r="L34" i="21"/>
  <c r="N35" i="21"/>
  <c r="N36" i="21"/>
  <c r="N37" i="21"/>
  <c r="N38" i="21"/>
  <c r="L38" i="21"/>
  <c r="N39" i="21"/>
  <c r="N40" i="21"/>
  <c r="L40" i="21"/>
  <c r="N41" i="21"/>
  <c r="N42" i="21"/>
  <c r="L42" i="21"/>
  <c r="N43" i="21"/>
  <c r="N44" i="21"/>
  <c r="N45" i="21"/>
  <c r="N46" i="21"/>
  <c r="L46" i="21"/>
  <c r="N47" i="21"/>
  <c r="N48" i="21"/>
  <c r="L48" i="21"/>
  <c r="N49" i="21"/>
  <c r="N50" i="21"/>
  <c r="L50" i="21"/>
  <c r="N51" i="21"/>
  <c r="N52" i="21"/>
  <c r="N53" i="21"/>
  <c r="N54" i="21"/>
  <c r="L54" i="21"/>
  <c r="N55" i="21"/>
  <c r="N56" i="21"/>
  <c r="L56" i="21"/>
  <c r="N57" i="21"/>
  <c r="N58" i="21"/>
  <c r="L58" i="21"/>
  <c r="N59" i="21"/>
  <c r="N60" i="21"/>
  <c r="N61" i="21"/>
  <c r="N62" i="21"/>
  <c r="L62" i="21"/>
  <c r="N63" i="21"/>
  <c r="N64" i="21"/>
  <c r="L64" i="21"/>
  <c r="N65" i="21"/>
  <c r="N66" i="21"/>
  <c r="L66" i="21"/>
  <c r="N67" i="21"/>
  <c r="N68" i="21"/>
  <c r="N69" i="21"/>
  <c r="N70" i="21"/>
  <c r="L70" i="21"/>
  <c r="N71" i="21"/>
  <c r="N72" i="21"/>
  <c r="L72" i="21"/>
  <c r="N73" i="21"/>
  <c r="N74" i="21"/>
  <c r="L74" i="21"/>
  <c r="N75" i="21"/>
  <c r="N76" i="21"/>
  <c r="N77" i="21"/>
  <c r="N78" i="21"/>
  <c r="L78" i="21"/>
  <c r="N79" i="21"/>
  <c r="N80" i="21"/>
  <c r="L80" i="21"/>
  <c r="N81" i="21"/>
  <c r="N82" i="21"/>
  <c r="L82" i="21"/>
  <c r="N83" i="21"/>
  <c r="N84" i="21"/>
  <c r="M17" i="21"/>
  <c r="M18" i="21"/>
  <c r="J18" i="21"/>
  <c r="M19" i="21"/>
  <c r="M20" i="21"/>
  <c r="J20" i="21"/>
  <c r="M21" i="21"/>
  <c r="M22" i="21"/>
  <c r="J22" i="21"/>
  <c r="M23" i="21"/>
  <c r="M24" i="21"/>
  <c r="M25" i="21"/>
  <c r="M26" i="21"/>
  <c r="J26" i="21"/>
  <c r="M27" i="21"/>
  <c r="M28" i="21"/>
  <c r="J28" i="21"/>
  <c r="M29" i="21"/>
  <c r="M30" i="21"/>
  <c r="J30" i="21"/>
  <c r="M31" i="21"/>
  <c r="M32" i="21"/>
  <c r="M33" i="21"/>
  <c r="M34" i="21"/>
  <c r="J34" i="21"/>
  <c r="M35" i="21"/>
  <c r="M36" i="21"/>
  <c r="J36" i="21"/>
  <c r="M37" i="21"/>
  <c r="M38" i="21"/>
  <c r="J38" i="21"/>
  <c r="M39" i="21"/>
  <c r="M40" i="21"/>
  <c r="M41" i="21"/>
  <c r="M42" i="21"/>
  <c r="J42" i="21"/>
  <c r="M43" i="21"/>
  <c r="M44" i="21"/>
  <c r="J44" i="21"/>
  <c r="M45" i="21"/>
  <c r="M46" i="21"/>
  <c r="J46" i="21"/>
  <c r="M47" i="21"/>
  <c r="M48" i="21"/>
  <c r="M49" i="21"/>
  <c r="M50" i="21"/>
  <c r="J50" i="21"/>
  <c r="M51" i="21"/>
  <c r="M52" i="21"/>
  <c r="J52" i="21"/>
  <c r="M53" i="21"/>
  <c r="M54" i="21"/>
  <c r="J54" i="21"/>
  <c r="M55" i="21"/>
  <c r="M56" i="21"/>
  <c r="M57" i="21"/>
  <c r="M58" i="21"/>
  <c r="J58" i="21"/>
  <c r="M59" i="21"/>
  <c r="M60" i="21"/>
  <c r="J60" i="21"/>
  <c r="M61" i="21"/>
  <c r="M62" i="21"/>
  <c r="J62" i="21"/>
  <c r="M63" i="21"/>
  <c r="M64" i="21"/>
  <c r="M65" i="21"/>
  <c r="M66" i="21"/>
  <c r="J66" i="21"/>
  <c r="M67" i="21"/>
  <c r="M68" i="21"/>
  <c r="J68" i="21"/>
  <c r="M69" i="21"/>
  <c r="M70" i="21"/>
  <c r="J70" i="21"/>
  <c r="M71" i="21"/>
  <c r="M72" i="21"/>
  <c r="M73" i="21"/>
  <c r="M74" i="21"/>
  <c r="J74" i="21"/>
  <c r="M75" i="21"/>
  <c r="M76" i="21"/>
  <c r="J76" i="21"/>
  <c r="M77" i="21"/>
  <c r="M78" i="21"/>
  <c r="J78" i="21"/>
  <c r="M79" i="21"/>
  <c r="M80" i="21"/>
  <c r="M81" i="21"/>
  <c r="M82" i="21"/>
  <c r="J82" i="21"/>
  <c r="M83" i="21"/>
  <c r="M84" i="21"/>
  <c r="J84" i="21"/>
  <c r="L17" i="21"/>
  <c r="L18" i="21"/>
  <c r="L19" i="21"/>
  <c r="L20" i="21"/>
  <c r="L21" i="21"/>
  <c r="L23" i="21"/>
  <c r="L25" i="21"/>
  <c r="L27" i="21"/>
  <c r="L28" i="21"/>
  <c r="L29" i="21"/>
  <c r="L31" i="21"/>
  <c r="L33" i="21"/>
  <c r="L35" i="21"/>
  <c r="L36" i="21"/>
  <c r="L37" i="21"/>
  <c r="L39" i="21"/>
  <c r="L41" i="21"/>
  <c r="L43" i="21"/>
  <c r="L44" i="21"/>
  <c r="L45" i="21"/>
  <c r="L47" i="21"/>
  <c r="L49" i="21"/>
  <c r="L51" i="21"/>
  <c r="L52" i="21"/>
  <c r="L53" i="21"/>
  <c r="L55" i="21"/>
  <c r="L57" i="21"/>
  <c r="L59" i="21"/>
  <c r="L60" i="21"/>
  <c r="L61" i="21"/>
  <c r="L63" i="21"/>
  <c r="L65" i="21"/>
  <c r="L67" i="21"/>
  <c r="L68" i="21"/>
  <c r="L69" i="21"/>
  <c r="L71" i="21"/>
  <c r="L73" i="21"/>
  <c r="L75" i="21"/>
  <c r="L76" i="21"/>
  <c r="L77" i="21"/>
  <c r="L79" i="21"/>
  <c r="L81" i="21"/>
  <c r="L83" i="21"/>
  <c r="L84" i="21"/>
  <c r="J17" i="21"/>
  <c r="J19" i="21"/>
  <c r="J21" i="21"/>
  <c r="J23" i="21"/>
  <c r="J24" i="21"/>
  <c r="J25" i="21"/>
  <c r="J27" i="21"/>
  <c r="J29" i="21"/>
  <c r="J31" i="21"/>
  <c r="J32" i="21"/>
  <c r="J33" i="21"/>
  <c r="J35" i="21"/>
  <c r="J37" i="21"/>
  <c r="J39" i="21"/>
  <c r="J40" i="21"/>
  <c r="J41" i="21"/>
  <c r="J43" i="21"/>
  <c r="J45" i="21"/>
  <c r="J47" i="21"/>
  <c r="J48" i="21"/>
  <c r="J49" i="21"/>
  <c r="J51" i="21"/>
  <c r="J53" i="21"/>
  <c r="J55" i="21"/>
  <c r="J56" i="21"/>
  <c r="J57" i="21"/>
  <c r="J59" i="21"/>
  <c r="J61" i="21"/>
  <c r="J63" i="21"/>
  <c r="J64" i="21"/>
  <c r="J65" i="21"/>
  <c r="J67" i="21"/>
  <c r="J69" i="21"/>
  <c r="J71" i="21"/>
  <c r="J72" i="21"/>
  <c r="J73" i="21"/>
  <c r="J75" i="21"/>
  <c r="J77" i="21"/>
  <c r="J79" i="21"/>
  <c r="J80" i="21"/>
  <c r="J81" i="21"/>
  <c r="J83" i="21"/>
  <c r="M17" i="17"/>
  <c r="J17" i="17"/>
  <c r="M18" i="17"/>
  <c r="J18" i="17"/>
  <c r="M19" i="17"/>
  <c r="J19" i="17"/>
  <c r="M20" i="17"/>
  <c r="J20" i="17"/>
  <c r="M21" i="17"/>
  <c r="J21" i="17"/>
  <c r="M22" i="17"/>
  <c r="J22" i="17"/>
  <c r="M23" i="17"/>
  <c r="J23" i="17"/>
  <c r="M24" i="17"/>
  <c r="J24" i="17"/>
  <c r="M25" i="17"/>
  <c r="J25" i="17"/>
  <c r="M26" i="17"/>
  <c r="J26" i="17"/>
  <c r="M27" i="17"/>
  <c r="J27" i="17"/>
  <c r="M28" i="17"/>
  <c r="J28" i="17"/>
  <c r="M29" i="17"/>
  <c r="J29" i="17"/>
  <c r="M30" i="17"/>
  <c r="J30" i="17"/>
  <c r="M31" i="17"/>
  <c r="J31" i="17"/>
  <c r="M32" i="17"/>
  <c r="J32" i="17"/>
  <c r="M33" i="17"/>
  <c r="J33" i="17"/>
  <c r="M34" i="17"/>
  <c r="J34" i="17"/>
  <c r="M35" i="17"/>
  <c r="J35" i="17"/>
  <c r="M36" i="17"/>
  <c r="J36" i="17"/>
  <c r="M37" i="17"/>
  <c r="J37" i="17"/>
  <c r="M38" i="17"/>
  <c r="J38" i="17"/>
  <c r="M39" i="17"/>
  <c r="J39" i="17"/>
  <c r="M40" i="17"/>
  <c r="J40" i="17"/>
  <c r="M41" i="17"/>
  <c r="J41" i="17"/>
  <c r="M42" i="17"/>
  <c r="J42" i="17"/>
  <c r="M43" i="17"/>
  <c r="J43" i="17"/>
  <c r="M44" i="17"/>
  <c r="J44" i="17"/>
  <c r="M45" i="17"/>
  <c r="J45" i="17"/>
  <c r="M46" i="17"/>
  <c r="J46" i="17"/>
  <c r="M47" i="17"/>
  <c r="J47" i="17"/>
  <c r="M48" i="17"/>
  <c r="J48" i="17"/>
  <c r="M49" i="17"/>
  <c r="J49" i="17"/>
  <c r="M50" i="17"/>
  <c r="J50" i="17"/>
  <c r="M51" i="17"/>
  <c r="J51" i="17"/>
  <c r="M52" i="17"/>
  <c r="J52" i="17"/>
  <c r="M53" i="17"/>
  <c r="J53" i="17"/>
  <c r="M54" i="17"/>
  <c r="J54" i="17"/>
  <c r="M55" i="17"/>
  <c r="J55" i="17"/>
  <c r="M56" i="17"/>
  <c r="J56" i="17"/>
  <c r="M57" i="17"/>
  <c r="J57" i="17"/>
  <c r="M58" i="17"/>
  <c r="J58" i="17"/>
  <c r="M59" i="17"/>
  <c r="J59" i="17"/>
  <c r="M60" i="17"/>
  <c r="J60" i="17"/>
  <c r="M61" i="17"/>
  <c r="J61" i="17"/>
  <c r="M62" i="17"/>
  <c r="J62" i="17"/>
  <c r="M63" i="17"/>
  <c r="J63" i="17"/>
  <c r="M64" i="17"/>
  <c r="J64" i="17"/>
  <c r="M65" i="17"/>
  <c r="J65" i="17"/>
  <c r="M66" i="17"/>
  <c r="J66" i="17"/>
  <c r="M67" i="17"/>
  <c r="J67" i="17"/>
  <c r="M68" i="17"/>
  <c r="J68" i="17"/>
  <c r="M69" i="17"/>
  <c r="J69" i="17"/>
  <c r="M70" i="17"/>
  <c r="J70" i="17"/>
  <c r="M71" i="17"/>
  <c r="J71" i="17"/>
  <c r="M72" i="17"/>
  <c r="J72" i="17"/>
  <c r="M73" i="17"/>
  <c r="J73" i="17"/>
  <c r="M74" i="17"/>
  <c r="J74" i="17"/>
  <c r="M75" i="17"/>
  <c r="J75" i="17"/>
  <c r="M76" i="17"/>
  <c r="J76" i="17"/>
  <c r="M77" i="17"/>
  <c r="J77" i="17"/>
  <c r="M78" i="17"/>
  <c r="J78" i="17"/>
  <c r="M79" i="17"/>
  <c r="J79" i="17"/>
  <c r="M80" i="17"/>
  <c r="J80" i="17"/>
  <c r="M81" i="17"/>
  <c r="J81" i="17"/>
  <c r="M17" i="16"/>
  <c r="M18" i="16"/>
  <c r="J18" i="16"/>
  <c r="M19" i="16"/>
  <c r="J19" i="16"/>
  <c r="M20" i="16"/>
  <c r="J20" i="16"/>
  <c r="M21" i="16"/>
  <c r="M22" i="16"/>
  <c r="J22" i="16"/>
  <c r="M23" i="16"/>
  <c r="J23" i="16"/>
  <c r="M24" i="16"/>
  <c r="M25" i="16"/>
  <c r="M26" i="16"/>
  <c r="J26" i="16"/>
  <c r="M27" i="16"/>
  <c r="J27" i="16"/>
  <c r="M28" i="16"/>
  <c r="M29" i="16"/>
  <c r="M30" i="16"/>
  <c r="J30" i="16"/>
  <c r="M31" i="16"/>
  <c r="J31" i="16"/>
  <c r="M32" i="16"/>
  <c r="M33" i="16"/>
  <c r="M34" i="16"/>
  <c r="J34" i="16"/>
  <c r="M35" i="16"/>
  <c r="J35" i="16"/>
  <c r="M36" i="16"/>
  <c r="M37" i="16"/>
  <c r="M38" i="16"/>
  <c r="M39" i="16"/>
  <c r="J39" i="16"/>
  <c r="M40" i="16"/>
  <c r="J40" i="16"/>
  <c r="M41" i="16"/>
  <c r="M42" i="16"/>
  <c r="J42" i="16"/>
  <c r="M43" i="16"/>
  <c r="J43" i="16"/>
  <c r="M44" i="16"/>
  <c r="J44" i="16"/>
  <c r="M45" i="16"/>
  <c r="M46" i="16"/>
  <c r="J46" i="16"/>
  <c r="M47" i="16"/>
  <c r="J47" i="16"/>
  <c r="M48" i="16"/>
  <c r="J48" i="16"/>
  <c r="M49" i="16"/>
  <c r="M50" i="16"/>
  <c r="J50" i="16"/>
  <c r="M51" i="16"/>
  <c r="J51" i="16"/>
  <c r="M52" i="16"/>
  <c r="J52" i="16"/>
  <c r="M53" i="16"/>
  <c r="M54" i="16"/>
  <c r="J54" i="16"/>
  <c r="M55" i="16"/>
  <c r="J55" i="16"/>
  <c r="M56" i="16"/>
  <c r="M57" i="16"/>
  <c r="M58" i="16"/>
  <c r="J58" i="16"/>
  <c r="M59" i="16"/>
  <c r="J59" i="16"/>
  <c r="M60" i="16"/>
  <c r="M61" i="16"/>
  <c r="M62" i="16"/>
  <c r="J62" i="16"/>
  <c r="M63" i="16"/>
  <c r="J63" i="16"/>
  <c r="M64" i="16"/>
  <c r="M65" i="16"/>
  <c r="M66" i="16"/>
  <c r="J66" i="16"/>
  <c r="M67" i="16"/>
  <c r="J67" i="16"/>
  <c r="M68" i="16"/>
  <c r="M69" i="16"/>
  <c r="M70" i="16"/>
  <c r="M71" i="16"/>
  <c r="J71" i="16"/>
  <c r="M72" i="16"/>
  <c r="J72" i="16"/>
  <c r="M73" i="16"/>
  <c r="M74" i="16"/>
  <c r="J74" i="16"/>
  <c r="M75" i="16"/>
  <c r="J75" i="16"/>
  <c r="M76" i="16"/>
  <c r="J76" i="16"/>
  <c r="M77" i="16"/>
  <c r="J17" i="16"/>
  <c r="J21" i="16"/>
  <c r="J24" i="16"/>
  <c r="J25" i="16"/>
  <c r="J28" i="16"/>
  <c r="J29" i="16"/>
  <c r="J32" i="16"/>
  <c r="J33" i="16"/>
  <c r="J36" i="16"/>
  <c r="J37" i="16"/>
  <c r="J38" i="16"/>
  <c r="J41" i="16"/>
  <c r="J45" i="16"/>
  <c r="J49" i="16"/>
  <c r="J53" i="16"/>
  <c r="J56" i="16"/>
  <c r="J57" i="16"/>
  <c r="J60" i="16"/>
  <c r="J61" i="16"/>
  <c r="J64" i="16"/>
  <c r="J65" i="16"/>
  <c r="J68" i="16"/>
  <c r="J69" i="16"/>
  <c r="J70" i="16"/>
  <c r="J73" i="16"/>
  <c r="J77" i="16"/>
  <c r="N17" i="15"/>
  <c r="N18" i="15"/>
  <c r="L18" i="15"/>
  <c r="N19" i="15"/>
  <c r="L19" i="15"/>
  <c r="N20" i="15"/>
  <c r="N21" i="15"/>
  <c r="N22" i="15"/>
  <c r="L22" i="15"/>
  <c r="N23" i="15"/>
  <c r="L23" i="15"/>
  <c r="N24" i="15"/>
  <c r="N25" i="15"/>
  <c r="N26" i="15"/>
  <c r="L26" i="15"/>
  <c r="N27" i="15"/>
  <c r="L27" i="15"/>
  <c r="N28" i="15"/>
  <c r="N29" i="15"/>
  <c r="N30" i="15"/>
  <c r="L30" i="15"/>
  <c r="N31" i="15"/>
  <c r="L31" i="15"/>
  <c r="N32" i="15"/>
  <c r="N33" i="15"/>
  <c r="N34" i="15"/>
  <c r="L34" i="15"/>
  <c r="N35" i="15"/>
  <c r="L35" i="15"/>
  <c r="N36" i="15"/>
  <c r="N37" i="15"/>
  <c r="N38" i="15"/>
  <c r="L38" i="15"/>
  <c r="N39" i="15"/>
  <c r="L39" i="15"/>
  <c r="N40" i="15"/>
  <c r="N41" i="15"/>
  <c r="N42" i="15"/>
  <c r="L42" i="15"/>
  <c r="N43" i="15"/>
  <c r="L43" i="15"/>
  <c r="N44" i="15"/>
  <c r="N45" i="15"/>
  <c r="N46" i="15"/>
  <c r="L46" i="15"/>
  <c r="N47" i="15"/>
  <c r="L47" i="15"/>
  <c r="N48" i="15"/>
  <c r="N49" i="15"/>
  <c r="N50" i="15"/>
  <c r="L50" i="15"/>
  <c r="N51" i="15"/>
  <c r="L51" i="15"/>
  <c r="N52" i="15"/>
  <c r="N53" i="15"/>
  <c r="N54" i="15"/>
  <c r="L54" i="15"/>
  <c r="N55" i="15"/>
  <c r="L55" i="15"/>
  <c r="N56" i="15"/>
  <c r="N57" i="15"/>
  <c r="N58" i="15"/>
  <c r="L58" i="15"/>
  <c r="N59" i="15"/>
  <c r="L59" i="15"/>
  <c r="N60" i="15"/>
  <c r="N61" i="15"/>
  <c r="N62" i="15"/>
  <c r="L62" i="15"/>
  <c r="N63" i="15"/>
  <c r="L63" i="15"/>
  <c r="N64" i="15"/>
  <c r="N65" i="15"/>
  <c r="N66" i="15"/>
  <c r="L66" i="15"/>
  <c r="N67" i="15"/>
  <c r="L67" i="15"/>
  <c r="N68" i="15"/>
  <c r="N69" i="15"/>
  <c r="N70" i="15"/>
  <c r="L70" i="15"/>
  <c r="N71" i="15"/>
  <c r="L71" i="15"/>
  <c r="N72" i="15"/>
  <c r="N73" i="15"/>
  <c r="N74" i="15"/>
  <c r="L74" i="15"/>
  <c r="N75" i="15"/>
  <c r="L75" i="15"/>
  <c r="N76" i="15"/>
  <c r="N77" i="15"/>
  <c r="N78" i="15"/>
  <c r="L78" i="15"/>
  <c r="N79" i="15"/>
  <c r="L79" i="15"/>
  <c r="N80" i="15"/>
  <c r="N81" i="15"/>
  <c r="N82" i="15"/>
  <c r="L82" i="15"/>
  <c r="N83" i="15"/>
  <c r="L83" i="15"/>
  <c r="N84" i="15"/>
  <c r="N85" i="15"/>
  <c r="N86" i="15"/>
  <c r="L86" i="15"/>
  <c r="N87" i="15"/>
  <c r="L87" i="15"/>
  <c r="N88" i="15"/>
  <c r="N89" i="15"/>
  <c r="N90" i="15"/>
  <c r="L90" i="15"/>
  <c r="N91" i="15"/>
  <c r="L91" i="15"/>
  <c r="N92" i="15"/>
  <c r="N93" i="15"/>
  <c r="N94" i="15"/>
  <c r="L94" i="15"/>
  <c r="N95" i="15"/>
  <c r="L95" i="15"/>
  <c r="N96" i="15"/>
  <c r="N97" i="15"/>
  <c r="N98" i="15"/>
  <c r="L98" i="15"/>
  <c r="N99" i="15"/>
  <c r="L99" i="15"/>
  <c r="M17" i="15"/>
  <c r="M18" i="15"/>
  <c r="M19" i="15"/>
  <c r="J19" i="15"/>
  <c r="M20" i="15"/>
  <c r="J20" i="15"/>
  <c r="M21" i="15"/>
  <c r="M22" i="15"/>
  <c r="M23" i="15"/>
  <c r="J23" i="15"/>
  <c r="M24" i="15"/>
  <c r="J24" i="15"/>
  <c r="M25" i="15"/>
  <c r="M26" i="15"/>
  <c r="M27" i="15"/>
  <c r="J27" i="15"/>
  <c r="M28" i="15"/>
  <c r="J28" i="15"/>
  <c r="M29" i="15"/>
  <c r="M30" i="15"/>
  <c r="M31" i="15"/>
  <c r="J31" i="15"/>
  <c r="M32" i="15"/>
  <c r="J32" i="15"/>
  <c r="M33" i="15"/>
  <c r="M34" i="15"/>
  <c r="M35" i="15"/>
  <c r="J35" i="15"/>
  <c r="M36" i="15"/>
  <c r="J36" i="15"/>
  <c r="M37" i="15"/>
  <c r="M38" i="15"/>
  <c r="M39" i="15"/>
  <c r="J39" i="15"/>
  <c r="M40" i="15"/>
  <c r="J40" i="15"/>
  <c r="M41" i="15"/>
  <c r="M42" i="15"/>
  <c r="M43" i="15"/>
  <c r="J43" i="15"/>
  <c r="M44" i="15"/>
  <c r="J44" i="15"/>
  <c r="M45" i="15"/>
  <c r="M46" i="15"/>
  <c r="M47" i="15"/>
  <c r="J47" i="15"/>
  <c r="M48" i="15"/>
  <c r="J48" i="15"/>
  <c r="M49" i="15"/>
  <c r="M50" i="15"/>
  <c r="M51" i="15"/>
  <c r="J51" i="15"/>
  <c r="M52" i="15"/>
  <c r="J52" i="15"/>
  <c r="M53" i="15"/>
  <c r="M54" i="15"/>
  <c r="M55" i="15"/>
  <c r="J55" i="15"/>
  <c r="M56" i="15"/>
  <c r="J56" i="15"/>
  <c r="M57" i="15"/>
  <c r="M58" i="15"/>
  <c r="M59" i="15"/>
  <c r="J59" i="15"/>
  <c r="M60" i="15"/>
  <c r="J60" i="15"/>
  <c r="M61" i="15"/>
  <c r="M62" i="15"/>
  <c r="M63" i="15"/>
  <c r="J63" i="15"/>
  <c r="M64" i="15"/>
  <c r="J64" i="15"/>
  <c r="M65" i="15"/>
  <c r="M66" i="15"/>
  <c r="M67" i="15"/>
  <c r="J67" i="15"/>
  <c r="M68" i="15"/>
  <c r="J68" i="15"/>
  <c r="M69" i="15"/>
  <c r="M70" i="15"/>
  <c r="M71" i="15"/>
  <c r="J71" i="15"/>
  <c r="M72" i="15"/>
  <c r="J72" i="15"/>
  <c r="M73" i="15"/>
  <c r="M74" i="15"/>
  <c r="M75" i="15"/>
  <c r="J75" i="15"/>
  <c r="M76" i="15"/>
  <c r="J76" i="15"/>
  <c r="M77" i="15"/>
  <c r="M78" i="15"/>
  <c r="M79" i="15"/>
  <c r="J79" i="15"/>
  <c r="M80" i="15"/>
  <c r="J80" i="15"/>
  <c r="M81" i="15"/>
  <c r="M82" i="15"/>
  <c r="M83" i="15"/>
  <c r="J83" i="15"/>
  <c r="M84" i="15"/>
  <c r="J84" i="15"/>
  <c r="M85" i="15"/>
  <c r="M86" i="15"/>
  <c r="M87" i="15"/>
  <c r="J87" i="15"/>
  <c r="M88" i="15"/>
  <c r="J88" i="15"/>
  <c r="M89" i="15"/>
  <c r="M90" i="15"/>
  <c r="M91" i="15"/>
  <c r="J91" i="15"/>
  <c r="M92" i="15"/>
  <c r="J92" i="15"/>
  <c r="M93" i="15"/>
  <c r="M94" i="15"/>
  <c r="M95" i="15"/>
  <c r="J95" i="15"/>
  <c r="M96" i="15"/>
  <c r="J96" i="15"/>
  <c r="M97" i="15"/>
  <c r="M98" i="15"/>
  <c r="M99" i="15"/>
  <c r="J99" i="15"/>
  <c r="L17" i="15"/>
  <c r="L20" i="15"/>
  <c r="L21" i="15"/>
  <c r="L24" i="15"/>
  <c r="L25" i="15"/>
  <c r="L28" i="15"/>
  <c r="L29" i="15"/>
  <c r="L32" i="15"/>
  <c r="L33" i="15"/>
  <c r="L36" i="15"/>
  <c r="L37" i="15"/>
  <c r="L40" i="15"/>
  <c r="L41" i="15"/>
  <c r="L44" i="15"/>
  <c r="L45" i="15"/>
  <c r="L48" i="15"/>
  <c r="L49" i="15"/>
  <c r="L52" i="15"/>
  <c r="L53" i="15"/>
  <c r="L56" i="15"/>
  <c r="L57" i="15"/>
  <c r="L60" i="15"/>
  <c r="L61" i="15"/>
  <c r="L64" i="15"/>
  <c r="L65" i="15"/>
  <c r="L68" i="15"/>
  <c r="L69" i="15"/>
  <c r="L72" i="15"/>
  <c r="L73" i="15"/>
  <c r="L76" i="15"/>
  <c r="L77" i="15"/>
  <c r="L80" i="15"/>
  <c r="L81" i="15"/>
  <c r="L84" i="15"/>
  <c r="L85" i="15"/>
  <c r="L88" i="15"/>
  <c r="L89" i="15"/>
  <c r="L92" i="15"/>
  <c r="L93" i="15"/>
  <c r="L96" i="15"/>
  <c r="L97" i="15"/>
  <c r="J17" i="15"/>
  <c r="J18" i="15"/>
  <c r="J21" i="15"/>
  <c r="J22" i="15"/>
  <c r="J25" i="15"/>
  <c r="J26" i="15"/>
  <c r="J29" i="15"/>
  <c r="J30" i="15"/>
  <c r="J33" i="15"/>
  <c r="J34" i="15"/>
  <c r="J37" i="15"/>
  <c r="J38" i="15"/>
  <c r="J41" i="15"/>
  <c r="J42" i="15"/>
  <c r="J45" i="15"/>
  <c r="J46" i="15"/>
  <c r="J49" i="15"/>
  <c r="J50" i="15"/>
  <c r="J53" i="15"/>
  <c r="J54" i="15"/>
  <c r="J57" i="15"/>
  <c r="J58" i="15"/>
  <c r="J61" i="15"/>
  <c r="J62" i="15"/>
  <c r="J65" i="15"/>
  <c r="J66" i="15"/>
  <c r="J69" i="15"/>
  <c r="J70" i="15"/>
  <c r="J73" i="15"/>
  <c r="J74" i="15"/>
  <c r="J77" i="15"/>
  <c r="J78" i="15"/>
  <c r="J81" i="15"/>
  <c r="J82" i="15"/>
  <c r="J85" i="15"/>
  <c r="J86" i="15"/>
  <c r="J89" i="15"/>
  <c r="J90" i="15"/>
  <c r="J93" i="15"/>
  <c r="J94" i="15"/>
  <c r="J97" i="15"/>
  <c r="J98" i="15"/>
  <c r="N17" i="27"/>
  <c r="N18" i="27"/>
  <c r="N19" i="27"/>
  <c r="N20" i="27"/>
  <c r="N21" i="27"/>
  <c r="N22" i="27"/>
  <c r="N23" i="27"/>
  <c r="N24" i="27"/>
  <c r="N25" i="27"/>
  <c r="N26" i="27"/>
  <c r="N27" i="27"/>
  <c r="N28" i="27"/>
  <c r="N29" i="27"/>
  <c r="N30" i="27"/>
  <c r="N31" i="27"/>
  <c r="N32" i="27"/>
  <c r="N33" i="27"/>
  <c r="N34" i="27"/>
  <c r="N35" i="27"/>
  <c r="N36" i="27"/>
  <c r="N37" i="27"/>
  <c r="N38" i="27"/>
  <c r="N39" i="27"/>
  <c r="N40" i="27"/>
  <c r="N41" i="27"/>
  <c r="N42" i="27"/>
  <c r="N43" i="27"/>
  <c r="N44" i="27"/>
  <c r="N45" i="27"/>
  <c r="N46" i="27"/>
  <c r="N47" i="27"/>
  <c r="N48" i="27"/>
  <c r="N49" i="27"/>
  <c r="N50" i="27"/>
  <c r="N51" i="27"/>
  <c r="N52" i="27"/>
  <c r="N53" i="27"/>
  <c r="N54" i="27"/>
  <c r="N55" i="27"/>
  <c r="N56" i="27"/>
  <c r="N57" i="27"/>
  <c r="N58" i="27"/>
  <c r="N59" i="27"/>
  <c r="N60" i="27"/>
  <c r="N61" i="27"/>
  <c r="N62" i="27"/>
  <c r="N63" i="27"/>
  <c r="N64" i="27"/>
  <c r="N65" i="27"/>
  <c r="N66" i="27"/>
  <c r="N67" i="27"/>
  <c r="N68" i="27"/>
  <c r="N69" i="27"/>
  <c r="N70" i="27"/>
  <c r="N71" i="27"/>
  <c r="N72" i="27"/>
  <c r="N73" i="27"/>
  <c r="N74" i="27"/>
  <c r="M17" i="27"/>
  <c r="M18" i="27"/>
  <c r="M19" i="27"/>
  <c r="M20" i="27"/>
  <c r="M21" i="27"/>
  <c r="M22" i="27"/>
  <c r="M23" i="27"/>
  <c r="M24" i="27"/>
  <c r="M25" i="27"/>
  <c r="M26" i="27"/>
  <c r="M27" i="27"/>
  <c r="M28" i="27"/>
  <c r="M29" i="27"/>
  <c r="M30" i="27"/>
  <c r="M31" i="27"/>
  <c r="M32" i="27"/>
  <c r="M33" i="27"/>
  <c r="M34" i="27"/>
  <c r="M35" i="27"/>
  <c r="M36" i="27"/>
  <c r="M37" i="27"/>
  <c r="M38" i="27"/>
  <c r="M39" i="27"/>
  <c r="M40" i="27"/>
  <c r="M41" i="27"/>
  <c r="M42" i="27"/>
  <c r="M43" i="27"/>
  <c r="M44" i="27"/>
  <c r="M45" i="27"/>
  <c r="M46" i="27"/>
  <c r="M47" i="27"/>
  <c r="M48" i="27"/>
  <c r="M49" i="27"/>
  <c r="M50" i="27"/>
  <c r="M51" i="27"/>
  <c r="M52" i="27"/>
  <c r="M53" i="27"/>
  <c r="M54" i="27"/>
  <c r="M55" i="27"/>
  <c r="M56" i="27"/>
  <c r="M57" i="27"/>
  <c r="M58" i="27"/>
  <c r="M59" i="27"/>
  <c r="M60" i="27"/>
  <c r="M61" i="27"/>
  <c r="M62" i="27"/>
  <c r="M63" i="27"/>
  <c r="M64" i="27"/>
  <c r="M65" i="27"/>
  <c r="M66" i="27"/>
  <c r="M67" i="27"/>
  <c r="M68" i="27"/>
  <c r="M69" i="27"/>
  <c r="M70" i="27"/>
  <c r="M71" i="27"/>
  <c r="M72" i="27"/>
  <c r="M73" i="27"/>
  <c r="M74" i="27"/>
  <c r="L17" i="27"/>
  <c r="L18" i="27"/>
  <c r="L19" i="27"/>
  <c r="L20" i="27"/>
  <c r="L21" i="27"/>
  <c r="L22" i="27"/>
  <c r="L23" i="27"/>
  <c r="L24" i="27"/>
  <c r="L25" i="27"/>
  <c r="L26" i="27"/>
  <c r="L27" i="27"/>
  <c r="L28" i="27"/>
  <c r="L29" i="27"/>
  <c r="L30" i="27"/>
  <c r="L31" i="27"/>
  <c r="L32" i="27"/>
  <c r="L33" i="27"/>
  <c r="L34" i="27"/>
  <c r="L35" i="27"/>
  <c r="L36" i="27"/>
  <c r="L37" i="27"/>
  <c r="L38" i="27"/>
  <c r="L39" i="27"/>
  <c r="L40" i="27"/>
  <c r="L41" i="27"/>
  <c r="L42" i="27"/>
  <c r="L43" i="27"/>
  <c r="L44" i="27"/>
  <c r="L45" i="27"/>
  <c r="L46" i="27"/>
  <c r="L47" i="27"/>
  <c r="L48" i="27"/>
  <c r="L49" i="27"/>
  <c r="L50" i="27"/>
  <c r="L51" i="27"/>
  <c r="L52" i="27"/>
  <c r="L53" i="27"/>
  <c r="L54" i="27"/>
  <c r="L55" i="27"/>
  <c r="L56" i="27"/>
  <c r="L57" i="27"/>
  <c r="L58" i="27"/>
  <c r="L59" i="27"/>
  <c r="L60" i="27"/>
  <c r="L61" i="27"/>
  <c r="L62" i="27"/>
  <c r="L63" i="27"/>
  <c r="L64" i="27"/>
  <c r="L65" i="27"/>
  <c r="L66" i="27"/>
  <c r="L67" i="27"/>
  <c r="L68" i="27"/>
  <c r="L69" i="27"/>
  <c r="L70" i="27"/>
  <c r="L71" i="27"/>
  <c r="L72" i="27"/>
  <c r="L73" i="27"/>
  <c r="L74" i="27"/>
  <c r="J17" i="27"/>
  <c r="J18" i="27"/>
  <c r="J19" i="27"/>
  <c r="J20" i="27"/>
  <c r="J21" i="27"/>
  <c r="J22" i="27"/>
  <c r="J23" i="27"/>
  <c r="J24" i="27"/>
  <c r="J25" i="27"/>
  <c r="J26" i="27"/>
  <c r="J27" i="27"/>
  <c r="J28" i="27"/>
  <c r="J29" i="27"/>
  <c r="J30" i="27"/>
  <c r="J31" i="27"/>
  <c r="J32" i="27"/>
  <c r="J33" i="27"/>
  <c r="J34" i="27"/>
  <c r="J35" i="27"/>
  <c r="J36" i="27"/>
  <c r="J37" i="27"/>
  <c r="J38" i="27"/>
  <c r="J39" i="27"/>
  <c r="J40" i="27"/>
  <c r="J41" i="27"/>
  <c r="J42" i="27"/>
  <c r="J43" i="27"/>
  <c r="J44" i="27"/>
  <c r="J45" i="27"/>
  <c r="J46" i="27"/>
  <c r="J47" i="27"/>
  <c r="J48" i="27"/>
  <c r="J49" i="27"/>
  <c r="J50" i="27"/>
  <c r="J51" i="27"/>
  <c r="J52" i="27"/>
  <c r="J53" i="27"/>
  <c r="J54" i="27"/>
  <c r="J55" i="27"/>
  <c r="J56" i="27"/>
  <c r="J57" i="27"/>
  <c r="J58" i="27"/>
  <c r="J59" i="27"/>
  <c r="J60" i="27"/>
  <c r="J61" i="27"/>
  <c r="J62" i="27"/>
  <c r="J63" i="27"/>
  <c r="J64" i="27"/>
  <c r="J65" i="27"/>
  <c r="J66" i="27"/>
  <c r="J67" i="27"/>
  <c r="J68" i="27"/>
  <c r="J69" i="27"/>
  <c r="J70" i="27"/>
  <c r="J71" i="27"/>
  <c r="J72" i="27"/>
  <c r="J73" i="27"/>
  <c r="J74" i="27"/>
  <c r="N18" i="26"/>
  <c r="N20" i="26"/>
  <c r="N22" i="26"/>
  <c r="N24" i="26"/>
  <c r="N26" i="26"/>
  <c r="N28" i="26"/>
  <c r="N30" i="26"/>
  <c r="N32" i="26"/>
  <c r="N34" i="26"/>
  <c r="N36" i="26"/>
  <c r="N38" i="26"/>
  <c r="N40" i="26"/>
  <c r="N42" i="26"/>
  <c r="N44" i="26"/>
  <c r="N46" i="26"/>
  <c r="N48" i="26"/>
  <c r="N50" i="26"/>
  <c r="N52" i="26"/>
  <c r="N54" i="26"/>
  <c r="N56" i="26"/>
  <c r="N16" i="26"/>
  <c r="M17" i="26"/>
  <c r="M18" i="26"/>
  <c r="J18" i="26"/>
  <c r="M19" i="26"/>
  <c r="J19" i="26"/>
  <c r="M20" i="26"/>
  <c r="J20" i="26"/>
  <c r="M21" i="26"/>
  <c r="M22" i="26"/>
  <c r="J22" i="26"/>
  <c r="M23" i="26"/>
  <c r="J23" i="26"/>
  <c r="M24" i="26"/>
  <c r="J24" i="26"/>
  <c r="M25" i="26"/>
  <c r="J25" i="26"/>
  <c r="M26" i="26"/>
  <c r="J26" i="26"/>
  <c r="M27" i="26"/>
  <c r="J27" i="26"/>
  <c r="M28" i="26"/>
  <c r="J28" i="26"/>
  <c r="M29" i="26"/>
  <c r="J29" i="26"/>
  <c r="M30" i="26"/>
  <c r="J30" i="26"/>
  <c r="M31" i="26"/>
  <c r="J31" i="26"/>
  <c r="M32" i="26"/>
  <c r="J32" i="26"/>
  <c r="M33" i="26"/>
  <c r="M34" i="26"/>
  <c r="J34" i="26"/>
  <c r="M35" i="26"/>
  <c r="J35" i="26"/>
  <c r="M36" i="26"/>
  <c r="M37" i="26"/>
  <c r="M38" i="26"/>
  <c r="M39" i="26"/>
  <c r="J39" i="26"/>
  <c r="M40" i="26"/>
  <c r="J40" i="26"/>
  <c r="M41" i="26"/>
  <c r="J41" i="26"/>
  <c r="M42" i="26"/>
  <c r="J42" i="26"/>
  <c r="M43" i="26"/>
  <c r="J43" i="26"/>
  <c r="M44" i="26"/>
  <c r="J44" i="26"/>
  <c r="M45" i="26"/>
  <c r="J45" i="26"/>
  <c r="M46" i="26"/>
  <c r="J46" i="26"/>
  <c r="M47" i="26"/>
  <c r="J47" i="26"/>
  <c r="M48" i="26"/>
  <c r="J48" i="26"/>
  <c r="M49" i="26"/>
  <c r="M50" i="26"/>
  <c r="J50" i="26"/>
  <c r="M51" i="26"/>
  <c r="J51" i="26"/>
  <c r="M52" i="26"/>
  <c r="M53" i="26"/>
  <c r="M54" i="26"/>
  <c r="M55" i="26"/>
  <c r="J55" i="26"/>
  <c r="M56" i="26"/>
  <c r="J56" i="26"/>
  <c r="M57" i="26"/>
  <c r="J21" i="26"/>
  <c r="J33" i="26"/>
  <c r="J36" i="26"/>
  <c r="J37" i="26"/>
  <c r="J38" i="26"/>
  <c r="J49" i="26"/>
  <c r="J52" i="26"/>
  <c r="J53" i="26"/>
  <c r="J54" i="26"/>
  <c r="J57" i="26"/>
  <c r="N17" i="20"/>
  <c r="N18" i="20"/>
  <c r="N19" i="20"/>
  <c r="N20" i="20"/>
  <c r="N21" i="20"/>
  <c r="N22" i="20"/>
  <c r="N23" i="20"/>
  <c r="N24" i="20"/>
  <c r="L24" i="20"/>
  <c r="N25" i="20"/>
  <c r="N26" i="20"/>
  <c r="L26" i="20"/>
  <c r="N27" i="20"/>
  <c r="L27" i="20"/>
  <c r="N28" i="20"/>
  <c r="N29" i="20"/>
  <c r="N30" i="20"/>
  <c r="N31" i="20"/>
  <c r="L31" i="20"/>
  <c r="N32" i="20"/>
  <c r="L32" i="20"/>
  <c r="N33" i="20"/>
  <c r="N34" i="20"/>
  <c r="L34" i="20"/>
  <c r="N35" i="20"/>
  <c r="L35" i="20"/>
  <c r="N36" i="20"/>
  <c r="N37" i="20"/>
  <c r="N38" i="20"/>
  <c r="N39" i="20"/>
  <c r="L39" i="20"/>
  <c r="N40" i="20"/>
  <c r="L40" i="20"/>
  <c r="N41" i="20"/>
  <c r="N42" i="20"/>
  <c r="L42" i="20"/>
  <c r="N43" i="20"/>
  <c r="L43" i="20"/>
  <c r="N44" i="20"/>
  <c r="N45" i="20"/>
  <c r="N46" i="20"/>
  <c r="N47" i="20"/>
  <c r="L47" i="20"/>
  <c r="N48" i="20"/>
  <c r="L48" i="20"/>
  <c r="N49" i="20"/>
  <c r="N50" i="20"/>
  <c r="L50" i="20"/>
  <c r="N51" i="20"/>
  <c r="L51" i="20"/>
  <c r="N52" i="20"/>
  <c r="N53" i="20"/>
  <c r="N54" i="20"/>
  <c r="N55" i="20"/>
  <c r="L55" i="20"/>
  <c r="N56" i="20"/>
  <c r="L56" i="20"/>
  <c r="N57" i="20"/>
  <c r="N58" i="20"/>
  <c r="L58" i="20"/>
  <c r="N59" i="20"/>
  <c r="L59" i="20"/>
  <c r="N60" i="20"/>
  <c r="N61" i="20"/>
  <c r="N62" i="20"/>
  <c r="N63" i="20"/>
  <c r="L63" i="20"/>
  <c r="N64" i="20"/>
  <c r="L64" i="20"/>
  <c r="N65" i="20"/>
  <c r="N66" i="20"/>
  <c r="L66" i="20"/>
  <c r="N67" i="20"/>
  <c r="L67" i="20"/>
  <c r="N68" i="20"/>
  <c r="N69" i="20"/>
  <c r="N70" i="20"/>
  <c r="N71" i="20"/>
  <c r="L71" i="20"/>
  <c r="N72" i="20"/>
  <c r="L72" i="20"/>
  <c r="N73" i="20"/>
  <c r="N74" i="20"/>
  <c r="L74" i="20"/>
  <c r="N75" i="20"/>
  <c r="L75" i="20"/>
  <c r="N76" i="20"/>
  <c r="N77" i="20"/>
  <c r="N78" i="20"/>
  <c r="M17" i="20"/>
  <c r="J17" i="20"/>
  <c r="M18" i="20"/>
  <c r="J18" i="20"/>
  <c r="M19" i="20"/>
  <c r="J19" i="20"/>
  <c r="M20" i="20"/>
  <c r="J20" i="20"/>
  <c r="M21" i="20"/>
  <c r="J21" i="20"/>
  <c r="M22" i="20"/>
  <c r="J22" i="20"/>
  <c r="M23" i="20"/>
  <c r="J23" i="20"/>
  <c r="M24" i="20"/>
  <c r="J24" i="20"/>
  <c r="M25" i="20"/>
  <c r="J25" i="20"/>
  <c r="M26" i="20"/>
  <c r="J26" i="20"/>
  <c r="M27" i="20"/>
  <c r="J27" i="20"/>
  <c r="M28" i="20"/>
  <c r="J28" i="20"/>
  <c r="M29" i="20"/>
  <c r="J29" i="20"/>
  <c r="M30" i="20"/>
  <c r="J30" i="20"/>
  <c r="M31" i="20"/>
  <c r="J31" i="20"/>
  <c r="M32" i="20"/>
  <c r="J32" i="20"/>
  <c r="M33" i="20"/>
  <c r="J33" i="20"/>
  <c r="M34" i="20"/>
  <c r="J34" i="20"/>
  <c r="M35" i="20"/>
  <c r="J35" i="20"/>
  <c r="M36" i="20"/>
  <c r="J36" i="20"/>
  <c r="M37" i="20"/>
  <c r="J37" i="20"/>
  <c r="M38" i="20"/>
  <c r="J38" i="20"/>
  <c r="M39" i="20"/>
  <c r="J39" i="20"/>
  <c r="M40" i="20"/>
  <c r="J40" i="20"/>
  <c r="M41" i="20"/>
  <c r="J41" i="20"/>
  <c r="M42" i="20"/>
  <c r="J42" i="20"/>
  <c r="M43" i="20"/>
  <c r="J43" i="20"/>
  <c r="M44" i="20"/>
  <c r="J44" i="20"/>
  <c r="M45" i="20"/>
  <c r="J45" i="20"/>
  <c r="M46" i="20"/>
  <c r="J46" i="20"/>
  <c r="M47" i="20"/>
  <c r="J47" i="20"/>
  <c r="M48" i="20"/>
  <c r="J48" i="20"/>
  <c r="M49" i="20"/>
  <c r="J49" i="20"/>
  <c r="M50" i="20"/>
  <c r="J50" i="20"/>
  <c r="M51" i="20"/>
  <c r="J51" i="20"/>
  <c r="M52" i="20"/>
  <c r="J52" i="20"/>
  <c r="M53" i="20"/>
  <c r="J53" i="20"/>
  <c r="M54" i="20"/>
  <c r="J54" i="20"/>
  <c r="M55" i="20"/>
  <c r="J55" i="20"/>
  <c r="M56" i="20"/>
  <c r="J56" i="20"/>
  <c r="M57" i="20"/>
  <c r="J57" i="20"/>
  <c r="M58" i="20"/>
  <c r="J58" i="20"/>
  <c r="M59" i="20"/>
  <c r="J59" i="20"/>
  <c r="M60" i="20"/>
  <c r="J60" i="20"/>
  <c r="M61" i="20"/>
  <c r="J61" i="20"/>
  <c r="M62" i="20"/>
  <c r="J62" i="20"/>
  <c r="M63" i="20"/>
  <c r="J63" i="20"/>
  <c r="M64" i="20"/>
  <c r="J64" i="20"/>
  <c r="M65" i="20"/>
  <c r="J65" i="20"/>
  <c r="M66" i="20"/>
  <c r="J66" i="20"/>
  <c r="M67" i="20"/>
  <c r="J67" i="20"/>
  <c r="M68" i="20"/>
  <c r="J68" i="20"/>
  <c r="M69" i="20"/>
  <c r="J69" i="20"/>
  <c r="M70" i="20"/>
  <c r="J70" i="20"/>
  <c r="M71" i="20"/>
  <c r="J71" i="20"/>
  <c r="M72" i="20"/>
  <c r="J72" i="20"/>
  <c r="M73" i="20"/>
  <c r="J73" i="20"/>
  <c r="M74" i="20"/>
  <c r="J74" i="20"/>
  <c r="M75" i="20"/>
  <c r="J75" i="20"/>
  <c r="M76" i="20"/>
  <c r="J76" i="20"/>
  <c r="M77" i="20"/>
  <c r="J77" i="20"/>
  <c r="M78" i="20"/>
  <c r="J78" i="20"/>
  <c r="L17" i="20"/>
  <c r="L18" i="20"/>
  <c r="L19" i="20"/>
  <c r="L20" i="20"/>
  <c r="L21" i="20"/>
  <c r="L22" i="20"/>
  <c r="L23" i="20"/>
  <c r="L25" i="20"/>
  <c r="L28" i="20"/>
  <c r="L29" i="20"/>
  <c r="L30" i="20"/>
  <c r="L33" i="20"/>
  <c r="L36" i="20"/>
  <c r="L37" i="20"/>
  <c r="L38" i="20"/>
  <c r="L41" i="20"/>
  <c r="L44" i="20"/>
  <c r="L45" i="20"/>
  <c r="L46" i="20"/>
  <c r="L49" i="20"/>
  <c r="L52" i="20"/>
  <c r="L53" i="20"/>
  <c r="L54" i="20"/>
  <c r="L57" i="20"/>
  <c r="L60" i="20"/>
  <c r="L61" i="20"/>
  <c r="L62" i="20"/>
  <c r="L65" i="20"/>
  <c r="L68" i="20"/>
  <c r="L69" i="20"/>
  <c r="L70" i="20"/>
  <c r="L73" i="20"/>
  <c r="L76" i="20"/>
  <c r="L77" i="20"/>
  <c r="L78" i="20"/>
  <c r="N17" i="19"/>
  <c r="N18" i="19"/>
  <c r="N19" i="19"/>
  <c r="N20" i="19"/>
  <c r="N21" i="19"/>
  <c r="N22" i="19"/>
  <c r="N23" i="19"/>
  <c r="N24" i="19"/>
  <c r="N25" i="19"/>
  <c r="N26" i="19"/>
  <c r="N27" i="19"/>
  <c r="N28" i="19"/>
  <c r="N29" i="19"/>
  <c r="N30" i="19"/>
  <c r="N31" i="19"/>
  <c r="N32" i="19"/>
  <c r="N33" i="19"/>
  <c r="N34" i="19"/>
  <c r="N35" i="19"/>
  <c r="N36" i="19"/>
  <c r="N37" i="19"/>
  <c r="N38" i="19"/>
  <c r="N39" i="19"/>
  <c r="N40" i="19"/>
  <c r="N41" i="19"/>
  <c r="N42" i="19"/>
  <c r="N43" i="19"/>
  <c r="N44" i="19"/>
  <c r="N45" i="19"/>
  <c r="N46" i="19"/>
  <c r="N47" i="19"/>
  <c r="N48" i="19"/>
  <c r="N49" i="19"/>
  <c r="N50" i="19"/>
  <c r="N51" i="19"/>
  <c r="N52" i="19"/>
  <c r="N53" i="19"/>
  <c r="N54" i="19"/>
  <c r="N55" i="19"/>
  <c r="N56" i="19"/>
  <c r="N57" i="19"/>
  <c r="N58" i="19"/>
  <c r="N59" i="19"/>
  <c r="N60" i="19"/>
  <c r="N61" i="19"/>
  <c r="N62" i="19"/>
  <c r="N63" i="19"/>
  <c r="N64" i="19"/>
  <c r="N65" i="19"/>
  <c r="N66" i="19"/>
  <c r="N67" i="19"/>
  <c r="N68" i="19"/>
  <c r="N69" i="19"/>
  <c r="N70" i="19"/>
  <c r="N71" i="19"/>
  <c r="N72" i="19"/>
  <c r="L72" i="19"/>
  <c r="N73" i="19"/>
  <c r="N74" i="19"/>
  <c r="L74" i="19"/>
  <c r="N75" i="19"/>
  <c r="N76" i="19"/>
  <c r="M17" i="19"/>
  <c r="J17" i="19"/>
  <c r="M18" i="19"/>
  <c r="J18" i="19"/>
  <c r="M19" i="19"/>
  <c r="J19" i="19"/>
  <c r="M20" i="19"/>
  <c r="J20" i="19"/>
  <c r="M21" i="19"/>
  <c r="J21" i="19"/>
  <c r="M22" i="19"/>
  <c r="J22" i="19"/>
  <c r="M23" i="19"/>
  <c r="J23" i="19"/>
  <c r="M24" i="19"/>
  <c r="J24" i="19"/>
  <c r="M25" i="19"/>
  <c r="J25" i="19"/>
  <c r="M26" i="19"/>
  <c r="J26" i="19"/>
  <c r="M27" i="19"/>
  <c r="J27" i="19"/>
  <c r="M28" i="19"/>
  <c r="J28" i="19"/>
  <c r="M29" i="19"/>
  <c r="J29" i="19"/>
  <c r="M30" i="19"/>
  <c r="J30" i="19"/>
  <c r="M31" i="19"/>
  <c r="J31" i="19"/>
  <c r="M32" i="19"/>
  <c r="J32" i="19"/>
  <c r="M33" i="19"/>
  <c r="J33" i="19"/>
  <c r="M34" i="19"/>
  <c r="J34" i="19"/>
  <c r="M35" i="19"/>
  <c r="J35" i="19"/>
  <c r="M36" i="19"/>
  <c r="J36" i="19"/>
  <c r="M37" i="19"/>
  <c r="J37" i="19"/>
  <c r="M38" i="19"/>
  <c r="J38" i="19"/>
  <c r="M39" i="19"/>
  <c r="J39" i="19"/>
  <c r="M40" i="19"/>
  <c r="J40" i="19"/>
  <c r="M41" i="19"/>
  <c r="J41" i="19"/>
  <c r="M42" i="19"/>
  <c r="J42" i="19"/>
  <c r="M43" i="19"/>
  <c r="J43" i="19"/>
  <c r="M44" i="19"/>
  <c r="J44" i="19"/>
  <c r="M45" i="19"/>
  <c r="J45" i="19"/>
  <c r="M46" i="19"/>
  <c r="J46" i="19"/>
  <c r="M47" i="19"/>
  <c r="J47" i="19"/>
  <c r="M48" i="19"/>
  <c r="J48" i="19"/>
  <c r="M49" i="19"/>
  <c r="J49" i="19"/>
  <c r="M50" i="19"/>
  <c r="J50" i="19"/>
  <c r="M51" i="19"/>
  <c r="J51" i="19"/>
  <c r="M52" i="19"/>
  <c r="J52" i="19"/>
  <c r="M53" i="19"/>
  <c r="J53" i="19"/>
  <c r="M54" i="19"/>
  <c r="J54" i="19"/>
  <c r="M55" i="19"/>
  <c r="J55" i="19"/>
  <c r="M56" i="19"/>
  <c r="J56" i="19"/>
  <c r="M57" i="19"/>
  <c r="J57" i="19"/>
  <c r="M58" i="19"/>
  <c r="J58" i="19"/>
  <c r="M59" i="19"/>
  <c r="J59" i="19"/>
  <c r="M60" i="19"/>
  <c r="J60" i="19"/>
  <c r="M61" i="19"/>
  <c r="J61" i="19"/>
  <c r="M62" i="19"/>
  <c r="J62" i="19"/>
  <c r="M63" i="19"/>
  <c r="J63" i="19"/>
  <c r="M64" i="19"/>
  <c r="J64" i="19"/>
  <c r="M65" i="19"/>
  <c r="J65" i="19"/>
  <c r="M66" i="19"/>
  <c r="J66" i="19"/>
  <c r="M67" i="19"/>
  <c r="J67" i="19"/>
  <c r="M68" i="19"/>
  <c r="J68" i="19"/>
  <c r="M69" i="19"/>
  <c r="J69" i="19"/>
  <c r="M70" i="19"/>
  <c r="J70" i="19"/>
  <c r="M71" i="19"/>
  <c r="J71" i="19"/>
  <c r="M72" i="19"/>
  <c r="J72" i="19"/>
  <c r="M73" i="19"/>
  <c r="J73" i="19"/>
  <c r="M74" i="19"/>
  <c r="J74" i="19"/>
  <c r="M75" i="19"/>
  <c r="J75" i="19"/>
  <c r="M76" i="19"/>
  <c r="J76" i="19"/>
  <c r="L17" i="19"/>
  <c r="L18" i="19"/>
  <c r="L19" i="19"/>
  <c r="L20" i="19"/>
  <c r="L21" i="19"/>
  <c r="L22" i="19"/>
  <c r="L23" i="19"/>
  <c r="L24" i="19"/>
  <c r="L25" i="19"/>
  <c r="L26" i="19"/>
  <c r="L27" i="19"/>
  <c r="L28" i="19"/>
  <c r="L29" i="19"/>
  <c r="L30" i="19"/>
  <c r="L31" i="19"/>
  <c r="L32" i="19"/>
  <c r="L33" i="19"/>
  <c r="L34" i="19"/>
  <c r="L35" i="19"/>
  <c r="L36" i="19"/>
  <c r="L37" i="19"/>
  <c r="L38" i="19"/>
  <c r="L39" i="19"/>
  <c r="L40" i="19"/>
  <c r="L41" i="19"/>
  <c r="L42" i="19"/>
  <c r="L43" i="19"/>
  <c r="L44" i="19"/>
  <c r="L45" i="19"/>
  <c r="L46" i="19"/>
  <c r="L47" i="19"/>
  <c r="L48" i="19"/>
  <c r="L49" i="19"/>
  <c r="L50" i="19"/>
  <c r="L51" i="19"/>
  <c r="L52" i="19"/>
  <c r="L53" i="19"/>
  <c r="L54" i="19"/>
  <c r="L55" i="19"/>
  <c r="L56" i="19"/>
  <c r="L57" i="19"/>
  <c r="L58" i="19"/>
  <c r="L59" i="19"/>
  <c r="L60" i="19"/>
  <c r="L61" i="19"/>
  <c r="L62" i="19"/>
  <c r="L63" i="19"/>
  <c r="L64" i="19"/>
  <c r="L65" i="19"/>
  <c r="L66" i="19"/>
  <c r="L67" i="19"/>
  <c r="L68" i="19"/>
  <c r="L69" i="19"/>
  <c r="L70" i="19"/>
  <c r="L71" i="19"/>
  <c r="L73" i="19"/>
  <c r="L75" i="19"/>
  <c r="L76" i="19"/>
  <c r="N17" i="18"/>
  <c r="L17" i="18"/>
  <c r="N18" i="18"/>
  <c r="N19" i="18"/>
  <c r="L19" i="18"/>
  <c r="N20" i="18"/>
  <c r="L20" i="18"/>
  <c r="N21" i="18"/>
  <c r="L21" i="18"/>
  <c r="N22" i="18"/>
  <c r="N23" i="18"/>
  <c r="L23" i="18"/>
  <c r="N24" i="18"/>
  <c r="L24" i="18"/>
  <c r="N25" i="18"/>
  <c r="L25" i="18"/>
  <c r="N26" i="18"/>
  <c r="N27" i="18"/>
  <c r="L27" i="18"/>
  <c r="N28" i="18"/>
  <c r="L28" i="18"/>
  <c r="N29" i="18"/>
  <c r="L29" i="18"/>
  <c r="N30" i="18"/>
  <c r="N31" i="18"/>
  <c r="L31" i="18"/>
  <c r="N32" i="18"/>
  <c r="L32" i="18"/>
  <c r="N33" i="18"/>
  <c r="L33" i="18"/>
  <c r="N34" i="18"/>
  <c r="N35" i="18"/>
  <c r="L35" i="18"/>
  <c r="N36" i="18"/>
  <c r="L36" i="18"/>
  <c r="N37" i="18"/>
  <c r="L37" i="18"/>
  <c r="N38" i="18"/>
  <c r="N39" i="18"/>
  <c r="L39" i="18"/>
  <c r="N40" i="18"/>
  <c r="L40" i="18"/>
  <c r="N41" i="18"/>
  <c r="L41" i="18"/>
  <c r="N42" i="18"/>
  <c r="N43" i="18"/>
  <c r="L43" i="18"/>
  <c r="N44" i="18"/>
  <c r="L44" i="18"/>
  <c r="N45" i="18"/>
  <c r="L45" i="18"/>
  <c r="N46" i="18"/>
  <c r="N47" i="18"/>
  <c r="L47" i="18"/>
  <c r="N48" i="18"/>
  <c r="L48" i="18"/>
  <c r="N49" i="18"/>
  <c r="L49" i="18"/>
  <c r="N50" i="18"/>
  <c r="N51" i="18"/>
  <c r="L51" i="18"/>
  <c r="N52" i="18"/>
  <c r="L52" i="18"/>
  <c r="N53" i="18"/>
  <c r="L53" i="18"/>
  <c r="N54" i="18"/>
  <c r="N55" i="18"/>
  <c r="L55" i="18"/>
  <c r="N56" i="18"/>
  <c r="L56" i="18"/>
  <c r="N57" i="18"/>
  <c r="L57" i="18"/>
  <c r="N58" i="18"/>
  <c r="N59" i="18"/>
  <c r="L59" i="18"/>
  <c r="N60" i="18"/>
  <c r="L60" i="18"/>
  <c r="N61" i="18"/>
  <c r="L61" i="18"/>
  <c r="N62" i="18"/>
  <c r="N63" i="18"/>
  <c r="L63" i="18"/>
  <c r="N64" i="18"/>
  <c r="L64" i="18"/>
  <c r="N65" i="18"/>
  <c r="L65" i="18"/>
  <c r="N66" i="18"/>
  <c r="N67" i="18"/>
  <c r="L67" i="18"/>
  <c r="N68" i="18"/>
  <c r="L68" i="18"/>
  <c r="N69" i="18"/>
  <c r="L69" i="18"/>
  <c r="N70" i="18"/>
  <c r="N71" i="18"/>
  <c r="L71" i="18"/>
  <c r="N72" i="18"/>
  <c r="L72" i="18"/>
  <c r="N73" i="18"/>
  <c r="L73" i="18"/>
  <c r="N74" i="18"/>
  <c r="N75" i="18"/>
  <c r="L75" i="18"/>
  <c r="N76" i="18"/>
  <c r="L76" i="18"/>
  <c r="N77" i="18"/>
  <c r="L77" i="18"/>
  <c r="N78" i="18"/>
  <c r="N79" i="18"/>
  <c r="L79" i="18"/>
  <c r="M17" i="18"/>
  <c r="J17" i="18"/>
  <c r="M18" i="18"/>
  <c r="J18" i="18"/>
  <c r="M19" i="18"/>
  <c r="J19" i="18"/>
  <c r="M20" i="18"/>
  <c r="J20" i="18"/>
  <c r="M21" i="18"/>
  <c r="J21" i="18"/>
  <c r="M22" i="18"/>
  <c r="J22" i="18"/>
  <c r="M23" i="18"/>
  <c r="J23" i="18"/>
  <c r="M24" i="18"/>
  <c r="J24" i="18"/>
  <c r="M25" i="18"/>
  <c r="J25" i="18"/>
  <c r="M26" i="18"/>
  <c r="J26" i="18"/>
  <c r="M27" i="18"/>
  <c r="J27" i="18"/>
  <c r="M28" i="18"/>
  <c r="J28" i="18"/>
  <c r="M29" i="18"/>
  <c r="J29" i="18"/>
  <c r="M30" i="18"/>
  <c r="J30" i="18"/>
  <c r="M31" i="18"/>
  <c r="J31" i="18"/>
  <c r="M32" i="18"/>
  <c r="J32" i="18"/>
  <c r="M33" i="18"/>
  <c r="J33" i="18"/>
  <c r="M34" i="18"/>
  <c r="J34" i="18"/>
  <c r="M35" i="18"/>
  <c r="J35" i="18"/>
  <c r="M36" i="18"/>
  <c r="J36" i="18"/>
  <c r="M37" i="18"/>
  <c r="J37" i="18"/>
  <c r="M38" i="18"/>
  <c r="J38" i="18"/>
  <c r="M39" i="18"/>
  <c r="J39" i="18"/>
  <c r="M40" i="18"/>
  <c r="J40" i="18"/>
  <c r="M41" i="18"/>
  <c r="J41" i="18"/>
  <c r="M42" i="18"/>
  <c r="J42" i="18"/>
  <c r="M43" i="18"/>
  <c r="J43" i="18"/>
  <c r="M44" i="18"/>
  <c r="J44" i="18"/>
  <c r="M45" i="18"/>
  <c r="J45" i="18"/>
  <c r="M46" i="18"/>
  <c r="J46" i="18"/>
  <c r="M47" i="18"/>
  <c r="J47" i="18"/>
  <c r="M48" i="18"/>
  <c r="J48" i="18"/>
  <c r="M49" i="18"/>
  <c r="J49" i="18"/>
  <c r="M50" i="18"/>
  <c r="J50" i="18"/>
  <c r="M51" i="18"/>
  <c r="J51" i="18"/>
  <c r="M52" i="18"/>
  <c r="J52" i="18"/>
  <c r="M53" i="18"/>
  <c r="J53" i="18"/>
  <c r="M54" i="18"/>
  <c r="J54" i="18"/>
  <c r="M55" i="18"/>
  <c r="J55" i="18"/>
  <c r="M56" i="18"/>
  <c r="J56" i="18"/>
  <c r="M57" i="18"/>
  <c r="J57" i="18"/>
  <c r="M58" i="18"/>
  <c r="J58" i="18"/>
  <c r="M59" i="18"/>
  <c r="J59" i="18"/>
  <c r="M60" i="18"/>
  <c r="J60" i="18"/>
  <c r="M61" i="18"/>
  <c r="J61" i="18"/>
  <c r="M62" i="18"/>
  <c r="J62" i="18"/>
  <c r="M63" i="18"/>
  <c r="J63" i="18"/>
  <c r="M64" i="18"/>
  <c r="J64" i="18"/>
  <c r="M65" i="18"/>
  <c r="J65" i="18"/>
  <c r="M66" i="18"/>
  <c r="J66" i="18"/>
  <c r="M67" i="18"/>
  <c r="J67" i="18"/>
  <c r="M68" i="18"/>
  <c r="J68" i="18"/>
  <c r="M69" i="18"/>
  <c r="J69" i="18"/>
  <c r="M70" i="18"/>
  <c r="J70" i="18"/>
  <c r="M71" i="18"/>
  <c r="J71" i="18"/>
  <c r="M72" i="18"/>
  <c r="J72" i="18"/>
  <c r="M73" i="18"/>
  <c r="J73" i="18"/>
  <c r="M74" i="18"/>
  <c r="J74" i="18"/>
  <c r="M75" i="18"/>
  <c r="J75" i="18"/>
  <c r="M76" i="18"/>
  <c r="J76" i="18"/>
  <c r="M77" i="18"/>
  <c r="J77" i="18"/>
  <c r="M78" i="18"/>
  <c r="J78" i="18"/>
  <c r="M79" i="18"/>
  <c r="J79" i="18"/>
  <c r="L18" i="18"/>
  <c r="L22" i="18"/>
  <c r="L26" i="18"/>
  <c r="L30" i="18"/>
  <c r="L34" i="18"/>
  <c r="L38" i="18"/>
  <c r="L42" i="18"/>
  <c r="L46" i="18"/>
  <c r="L50" i="18"/>
  <c r="L54" i="18"/>
  <c r="L58" i="18"/>
  <c r="L62" i="18"/>
  <c r="L66" i="18"/>
  <c r="L70" i="18"/>
  <c r="L74" i="18"/>
  <c r="L78" i="18"/>
  <c r="N18" i="17"/>
  <c r="N19" i="17"/>
  <c r="N20" i="17"/>
  <c r="L20" i="17"/>
  <c r="N21" i="17"/>
  <c r="L21" i="17"/>
  <c r="N22" i="17"/>
  <c r="L22" i="17"/>
  <c r="N23" i="17"/>
  <c r="L23" i="17"/>
  <c r="N24" i="17"/>
  <c r="L24" i="17"/>
  <c r="N25" i="17"/>
  <c r="L25" i="17"/>
  <c r="N26" i="17"/>
  <c r="N27" i="17"/>
  <c r="L27" i="17"/>
  <c r="N28" i="17"/>
  <c r="L28" i="17"/>
  <c r="N29" i="17"/>
  <c r="L29" i="17"/>
  <c r="N30" i="17"/>
  <c r="L30" i="17"/>
  <c r="N31" i="17"/>
  <c r="N32" i="17"/>
  <c r="L32" i="17"/>
  <c r="N33" i="17"/>
  <c r="L33" i="17"/>
  <c r="N34" i="17"/>
  <c r="N35" i="17"/>
  <c r="N36" i="17"/>
  <c r="L36" i="17"/>
  <c r="N37" i="17"/>
  <c r="L37" i="17"/>
  <c r="N38" i="17"/>
  <c r="L38" i="17"/>
  <c r="N39" i="17"/>
  <c r="L39" i="17"/>
  <c r="N40" i="17"/>
  <c r="L40" i="17"/>
  <c r="N41" i="17"/>
  <c r="L41" i="17"/>
  <c r="N42" i="17"/>
  <c r="N43" i="17"/>
  <c r="L43" i="17"/>
  <c r="N44" i="17"/>
  <c r="L44" i="17"/>
  <c r="N45" i="17"/>
  <c r="L45" i="17"/>
  <c r="N46" i="17"/>
  <c r="L46" i="17"/>
  <c r="N47" i="17"/>
  <c r="N48" i="17"/>
  <c r="L48" i="17"/>
  <c r="N49" i="17"/>
  <c r="L49" i="17"/>
  <c r="N50" i="17"/>
  <c r="N51" i="17"/>
  <c r="N52" i="17"/>
  <c r="L52" i="17"/>
  <c r="N53" i="17"/>
  <c r="L53" i="17"/>
  <c r="N54" i="17"/>
  <c r="L54" i="17"/>
  <c r="N55" i="17"/>
  <c r="L55" i="17"/>
  <c r="N56" i="17"/>
  <c r="L56" i="17"/>
  <c r="N57" i="17"/>
  <c r="L57" i="17"/>
  <c r="N58" i="17"/>
  <c r="N59" i="17"/>
  <c r="L59" i="17"/>
  <c r="N60" i="17"/>
  <c r="L60" i="17"/>
  <c r="N61" i="17"/>
  <c r="L61" i="17"/>
  <c r="N62" i="17"/>
  <c r="L62" i="17"/>
  <c r="N63" i="17"/>
  <c r="N64" i="17"/>
  <c r="L64" i="17"/>
  <c r="N65" i="17"/>
  <c r="L65" i="17"/>
  <c r="N66" i="17"/>
  <c r="N67" i="17"/>
  <c r="N68" i="17"/>
  <c r="L68" i="17"/>
  <c r="N69" i="17"/>
  <c r="L69" i="17"/>
  <c r="N70" i="17"/>
  <c r="L70" i="17"/>
  <c r="N71" i="17"/>
  <c r="L71" i="17"/>
  <c r="N72" i="17"/>
  <c r="L72" i="17"/>
  <c r="N73" i="17"/>
  <c r="L73" i="17"/>
  <c r="N74" i="17"/>
  <c r="N75" i="17"/>
  <c r="L75" i="17"/>
  <c r="N76" i="17"/>
  <c r="L76" i="17"/>
  <c r="N77" i="17"/>
  <c r="L77" i="17"/>
  <c r="N78" i="17"/>
  <c r="L78" i="17"/>
  <c r="N79" i="17"/>
  <c r="N80" i="17"/>
  <c r="L80" i="17"/>
  <c r="N81" i="17"/>
  <c r="L81" i="17"/>
  <c r="L18" i="17"/>
  <c r="L19" i="17"/>
  <c r="L26" i="17"/>
  <c r="L31" i="17"/>
  <c r="L34" i="17"/>
  <c r="L35" i="17"/>
  <c r="L42" i="17"/>
  <c r="L47" i="17"/>
  <c r="L50" i="17"/>
  <c r="L51" i="17"/>
  <c r="L58" i="17"/>
  <c r="L63" i="17"/>
  <c r="L66" i="17"/>
  <c r="L67" i="17"/>
  <c r="L74" i="17"/>
  <c r="L79" i="17"/>
  <c r="N17" i="16"/>
  <c r="N18" i="16"/>
  <c r="N19" i="16"/>
  <c r="L19" i="16"/>
  <c r="N20" i="16"/>
  <c r="L20" i="16"/>
  <c r="N21" i="16"/>
  <c r="N22" i="16"/>
  <c r="N23" i="16"/>
  <c r="N24" i="16"/>
  <c r="L24" i="16"/>
  <c r="N25" i="16"/>
  <c r="N26" i="16"/>
  <c r="N27" i="16"/>
  <c r="L27" i="16"/>
  <c r="N28" i="16"/>
  <c r="L28" i="16"/>
  <c r="N29" i="16"/>
  <c r="N30" i="16"/>
  <c r="N31" i="16"/>
  <c r="L31" i="16"/>
  <c r="N32" i="16"/>
  <c r="L32" i="16"/>
  <c r="N33" i="16"/>
  <c r="N34" i="16"/>
  <c r="N35" i="16"/>
  <c r="L35" i="16"/>
  <c r="N36" i="16"/>
  <c r="L36" i="16"/>
  <c r="N37" i="16"/>
  <c r="N38" i="16"/>
  <c r="N39" i="16"/>
  <c r="N40" i="16"/>
  <c r="L40" i="16"/>
  <c r="N41" i="16"/>
  <c r="N42" i="16"/>
  <c r="N43" i="16"/>
  <c r="L43" i="16"/>
  <c r="N44" i="16"/>
  <c r="L44" i="16"/>
  <c r="N45" i="16"/>
  <c r="N46" i="16"/>
  <c r="N47" i="16"/>
  <c r="L47" i="16"/>
  <c r="N48" i="16"/>
  <c r="L48" i="16"/>
  <c r="N49" i="16"/>
  <c r="N50" i="16"/>
  <c r="N51" i="16"/>
  <c r="L51" i="16"/>
  <c r="N52" i="16"/>
  <c r="L52" i="16"/>
  <c r="N53" i="16"/>
  <c r="N54" i="16"/>
  <c r="N55" i="16"/>
  <c r="N56" i="16"/>
  <c r="L56" i="16"/>
  <c r="N57" i="16"/>
  <c r="N58" i="16"/>
  <c r="N59" i="16"/>
  <c r="L59" i="16"/>
  <c r="N60" i="16"/>
  <c r="L60" i="16"/>
  <c r="N61" i="16"/>
  <c r="N62" i="16"/>
  <c r="N63" i="16"/>
  <c r="L63" i="16"/>
  <c r="N64" i="16"/>
  <c r="L64" i="16"/>
  <c r="N65" i="16"/>
  <c r="N66" i="16"/>
  <c r="N67" i="16"/>
  <c r="L67" i="16"/>
  <c r="N68" i="16"/>
  <c r="L68" i="16"/>
  <c r="N69" i="16"/>
  <c r="N70" i="16"/>
  <c r="N71" i="16"/>
  <c r="N72" i="16"/>
  <c r="L72" i="16"/>
  <c r="N73" i="16"/>
  <c r="N74" i="16"/>
  <c r="N75" i="16"/>
  <c r="L75" i="16"/>
  <c r="N76" i="16"/>
  <c r="L76" i="16"/>
  <c r="N77" i="16"/>
  <c r="L17" i="16"/>
  <c r="L18" i="16"/>
  <c r="L21" i="16"/>
  <c r="L22" i="16"/>
  <c r="L23" i="16"/>
  <c r="L25" i="16"/>
  <c r="L26" i="16"/>
  <c r="L29" i="16"/>
  <c r="L30" i="16"/>
  <c r="L33" i="16"/>
  <c r="L34" i="16"/>
  <c r="L37" i="16"/>
  <c r="L38" i="16"/>
  <c r="L39" i="16"/>
  <c r="L41" i="16"/>
  <c r="L42" i="16"/>
  <c r="L45" i="16"/>
  <c r="L46" i="16"/>
  <c r="L49" i="16"/>
  <c r="L50" i="16"/>
  <c r="L53" i="16"/>
  <c r="L54" i="16"/>
  <c r="L55" i="16"/>
  <c r="L57" i="16"/>
  <c r="L58" i="16"/>
  <c r="L61" i="16"/>
  <c r="L62" i="16"/>
  <c r="L65" i="16"/>
  <c r="L66" i="16"/>
  <c r="L69" i="16"/>
  <c r="L70" i="16"/>
  <c r="L71" i="16"/>
  <c r="L73" i="16"/>
  <c r="L74" i="16"/>
  <c r="L77" i="16"/>
  <c r="N16" i="27"/>
  <c r="L16" i="27"/>
  <c r="M16" i="27"/>
  <c r="J16" i="27"/>
  <c r="M16" i="26"/>
  <c r="J16" i="26"/>
  <c r="J17" i="26"/>
  <c r="N16" i="24"/>
  <c r="L16" i="24"/>
  <c r="M16" i="24"/>
  <c r="J16" i="24"/>
  <c r="J17" i="24"/>
  <c r="N16" i="23"/>
  <c r="L16" i="23"/>
  <c r="M16" i="23"/>
  <c r="J16" i="23"/>
  <c r="M17" i="23"/>
  <c r="J17" i="23"/>
  <c r="L17" i="23"/>
  <c r="N16" i="22"/>
  <c r="L16" i="22"/>
  <c r="N17" i="22"/>
  <c r="L17" i="22"/>
  <c r="M16" i="22"/>
  <c r="J16" i="22"/>
  <c r="N16" i="21"/>
  <c r="L16" i="21"/>
  <c r="M16" i="21"/>
  <c r="J16" i="21"/>
  <c r="N16" i="20"/>
  <c r="L16" i="20"/>
  <c r="M16" i="20"/>
  <c r="J16" i="20"/>
  <c r="N16" i="19"/>
  <c r="L16" i="19"/>
  <c r="M16" i="19"/>
  <c r="J16" i="19"/>
  <c r="N16" i="18"/>
  <c r="L16" i="18"/>
  <c r="M16" i="18"/>
  <c r="J16" i="18"/>
  <c r="N16" i="17"/>
  <c r="L16" i="17"/>
  <c r="N17" i="17"/>
  <c r="L17" i="17"/>
  <c r="M16" i="17"/>
  <c r="J16" i="17"/>
  <c r="N16" i="16"/>
  <c r="M16" i="16"/>
  <c r="L16" i="16"/>
  <c r="J16" i="16"/>
  <c r="N16" i="15"/>
  <c r="L16" i="15"/>
  <c r="M16" i="15"/>
  <c r="J16" i="15"/>
  <c r="N15" i="24"/>
  <c r="L15" i="24"/>
  <c r="M15" i="24"/>
  <c r="J15" i="24"/>
  <c r="N15" i="23"/>
  <c r="L15" i="23"/>
  <c r="M15" i="23"/>
  <c r="J15" i="23"/>
  <c r="N15" i="22"/>
  <c r="L15" i="22"/>
  <c r="M15" i="22"/>
  <c r="J15" i="22"/>
  <c r="N15" i="21"/>
  <c r="L15" i="21"/>
  <c r="M15" i="21"/>
  <c r="J15" i="21"/>
  <c r="N15" i="20"/>
  <c r="L15" i="20"/>
  <c r="M15" i="20"/>
  <c r="J15" i="20"/>
  <c r="N15" i="19"/>
  <c r="L15" i="19"/>
  <c r="M15" i="19"/>
  <c r="J15" i="19"/>
  <c r="N15" i="18"/>
  <c r="L15" i="18"/>
  <c r="M15" i="18"/>
  <c r="J15" i="18"/>
  <c r="N15" i="17"/>
  <c r="L15" i="17"/>
  <c r="M15" i="17"/>
  <c r="J15" i="17"/>
  <c r="N15" i="16"/>
  <c r="L15" i="16"/>
  <c r="M15" i="16"/>
  <c r="J15" i="16"/>
  <c r="N15" i="15"/>
  <c r="L15" i="15"/>
  <c r="M15" i="15"/>
  <c r="J15" i="15"/>
  <c r="M15" i="27"/>
  <c r="S38" i="28"/>
  <c r="S36" i="28"/>
  <c r="S28" i="28"/>
  <c r="S35" i="28"/>
  <c r="N15" i="27"/>
  <c r="L15" i="27"/>
  <c r="M15" i="26"/>
  <c r="J15" i="26"/>
  <c r="H36" i="28"/>
  <c r="L24" i="28"/>
  <c r="L28" i="28"/>
  <c r="L33" i="28"/>
  <c r="L37" i="28"/>
  <c r="L25" i="28"/>
  <c r="L30" i="28"/>
  <c r="L34" i="28"/>
  <c r="L26" i="28"/>
  <c r="L31" i="28"/>
  <c r="L35" i="28"/>
  <c r="L23" i="28"/>
  <c r="L27" i="28"/>
  <c r="L32" i="28"/>
  <c r="L36" i="28"/>
  <c r="N25" i="28"/>
  <c r="N30" i="28"/>
  <c r="N34" i="28"/>
  <c r="N26" i="28"/>
  <c r="N31" i="28"/>
  <c r="N35" i="28"/>
  <c r="N23" i="28"/>
  <c r="N27" i="28"/>
  <c r="N32" i="28"/>
  <c r="N36" i="28"/>
  <c r="N24" i="28"/>
  <c r="N28" i="28"/>
  <c r="N33" i="28"/>
  <c r="N37" i="28"/>
  <c r="P25" i="28"/>
  <c r="P30" i="28"/>
  <c r="P34" i="28"/>
  <c r="P26" i="28"/>
  <c r="P31" i="28"/>
  <c r="P35" i="28"/>
  <c r="P23" i="28"/>
  <c r="P27" i="28"/>
  <c r="P32" i="28"/>
  <c r="P36" i="28"/>
  <c r="P24" i="28"/>
  <c r="P28" i="28"/>
  <c r="P33" i="28"/>
  <c r="P37" i="28"/>
  <c r="I26" i="28"/>
  <c r="I31" i="28"/>
  <c r="I35" i="28"/>
  <c r="I23" i="28"/>
  <c r="I27" i="28"/>
  <c r="I32" i="28"/>
  <c r="I36" i="28"/>
  <c r="I24" i="28"/>
  <c r="I28" i="28"/>
  <c r="I33" i="28"/>
  <c r="I37" i="28"/>
  <c r="I25" i="28"/>
  <c r="I30" i="28"/>
  <c r="I34" i="28"/>
  <c r="K26" i="28"/>
  <c r="K31" i="28"/>
  <c r="K35" i="28"/>
  <c r="K23" i="28"/>
  <c r="K27" i="28"/>
  <c r="K32" i="28"/>
  <c r="K36" i="28"/>
  <c r="K24" i="28"/>
  <c r="K28" i="28"/>
  <c r="K33" i="28"/>
  <c r="K37" i="28"/>
  <c r="K25" i="28"/>
  <c r="K30" i="28"/>
  <c r="K34" i="28"/>
  <c r="M23" i="28"/>
  <c r="M27" i="28"/>
  <c r="M32" i="28"/>
  <c r="M36" i="28"/>
  <c r="M24" i="28"/>
  <c r="M28" i="28"/>
  <c r="M33" i="28"/>
  <c r="M37" i="28"/>
  <c r="M25" i="28"/>
  <c r="M30" i="28"/>
  <c r="M34" i="28"/>
  <c r="M22" i="28"/>
  <c r="M26" i="28"/>
  <c r="M31" i="28"/>
  <c r="M35" i="28"/>
  <c r="O23" i="28"/>
  <c r="O27" i="28"/>
  <c r="O32" i="28"/>
  <c r="O36" i="28"/>
  <c r="O24" i="28"/>
  <c r="O28" i="28"/>
  <c r="O33" i="28"/>
  <c r="O37" i="28"/>
  <c r="O25" i="28"/>
  <c r="O30" i="28"/>
  <c r="O34" i="28"/>
  <c r="O26" i="28"/>
  <c r="O31" i="28"/>
  <c r="O35" i="28"/>
  <c r="Q23" i="28"/>
  <c r="Q27" i="28"/>
  <c r="Q32" i="28"/>
  <c r="Q36" i="28"/>
  <c r="Q24" i="28"/>
  <c r="Q28" i="28"/>
  <c r="Q33" i="28"/>
  <c r="Q37" i="28"/>
  <c r="Q25" i="28"/>
  <c r="Q30" i="28"/>
  <c r="Q34" i="28"/>
  <c r="Q26" i="28"/>
  <c r="Q31" i="28"/>
  <c r="Q35" i="28"/>
  <c r="F36" i="28"/>
  <c r="J24" i="28"/>
  <c r="J28" i="28"/>
  <c r="J33" i="28"/>
  <c r="J37" i="28"/>
  <c r="J25" i="28"/>
  <c r="J30" i="28"/>
  <c r="J34" i="28"/>
  <c r="J26" i="28"/>
  <c r="J31" i="28"/>
  <c r="J35" i="28"/>
  <c r="J23" i="28"/>
  <c r="J27" i="28"/>
  <c r="J32" i="28"/>
  <c r="J36" i="28"/>
  <c r="M19" i="28"/>
  <c r="M20" i="28"/>
  <c r="M17" i="28"/>
  <c r="M18" i="28"/>
  <c r="F28" i="32"/>
  <c r="F33" i="28"/>
  <c r="F28" i="28"/>
  <c r="F24" i="28"/>
  <c r="F34" i="28"/>
  <c r="F30" i="28"/>
  <c r="F25" i="28"/>
  <c r="F34" i="32"/>
  <c r="F35" i="28"/>
  <c r="F31" i="28"/>
  <c r="F26" i="28"/>
  <c r="F37" i="28"/>
  <c r="F32" i="28"/>
  <c r="F27" i="28"/>
  <c r="F23" i="28"/>
  <c r="J15" i="27"/>
  <c r="S20" i="28"/>
  <c r="S16" i="28"/>
  <c r="S17" i="28"/>
  <c r="S18" i="28"/>
  <c r="S16" i="32"/>
  <c r="D17" i="32"/>
  <c r="D18" i="32"/>
  <c r="S18" i="32"/>
  <c r="D19" i="32"/>
  <c r="S19" i="32"/>
  <c r="D20" i="32"/>
  <c r="S20" i="32"/>
  <c r="D22" i="32"/>
  <c r="S22" i="32"/>
  <c r="D23" i="32"/>
  <c r="S23" i="32"/>
  <c r="D24" i="32"/>
  <c r="D25" i="32"/>
  <c r="D26" i="32"/>
  <c r="D27" i="32"/>
  <c r="D29" i="32"/>
  <c r="D30" i="32"/>
  <c r="D31" i="32"/>
  <c r="D32" i="32"/>
  <c r="D33" i="32"/>
  <c r="D35" i="32"/>
  <c r="S14" i="32"/>
  <c r="S15" i="32"/>
  <c r="S21" i="32"/>
  <c r="S36" i="32"/>
  <c r="S37" i="32"/>
  <c r="H23" i="29"/>
  <c r="J23" i="29"/>
  <c r="L23" i="29"/>
  <c r="N23" i="29"/>
  <c r="P23" i="29"/>
  <c r="R23" i="29"/>
  <c r="T23" i="29"/>
  <c r="V23" i="29"/>
  <c r="X23" i="29"/>
  <c r="Z23" i="29"/>
  <c r="AB23" i="29"/>
  <c r="AD23" i="29"/>
  <c r="I23" i="29"/>
  <c r="K23" i="29"/>
  <c r="M23" i="29"/>
  <c r="O23" i="29"/>
  <c r="Q23" i="29"/>
  <c r="S23" i="29"/>
  <c r="U23" i="29"/>
  <c r="W23" i="29"/>
  <c r="Y23" i="29"/>
  <c r="AA23" i="29"/>
  <c r="AC23" i="29"/>
  <c r="AE23" i="29"/>
  <c r="AG23" i="29"/>
  <c r="H24" i="29"/>
  <c r="J24" i="29"/>
  <c r="L24" i="29"/>
  <c r="N24" i="29"/>
  <c r="P24" i="29"/>
  <c r="R24" i="29"/>
  <c r="T24" i="29"/>
  <c r="V24" i="29"/>
  <c r="X24" i="29"/>
  <c r="Z24" i="29"/>
  <c r="AB24" i="29"/>
  <c r="AD24" i="29"/>
  <c r="I24" i="29"/>
  <c r="K24" i="29"/>
  <c r="M24" i="29"/>
  <c r="O24" i="29"/>
  <c r="Q24" i="29"/>
  <c r="S24" i="29"/>
  <c r="U24" i="29"/>
  <c r="W24" i="29"/>
  <c r="Y24" i="29"/>
  <c r="AA24" i="29"/>
  <c r="AC24" i="29"/>
  <c r="AE24" i="29"/>
  <c r="AG24" i="29"/>
  <c r="H25" i="29"/>
  <c r="J25" i="29"/>
  <c r="L25" i="29"/>
  <c r="N25" i="29"/>
  <c r="P25" i="29"/>
  <c r="R25" i="29"/>
  <c r="T25" i="29"/>
  <c r="V25" i="29"/>
  <c r="X25" i="29"/>
  <c r="Z25" i="29"/>
  <c r="AB25" i="29"/>
  <c r="AD25" i="29"/>
  <c r="I25" i="29"/>
  <c r="K25" i="29"/>
  <c r="M25" i="29"/>
  <c r="O25" i="29"/>
  <c r="Q25" i="29"/>
  <c r="S25" i="29"/>
  <c r="U25" i="29"/>
  <c r="W25" i="29"/>
  <c r="Y25" i="29"/>
  <c r="AA25" i="29"/>
  <c r="AC25" i="29"/>
  <c r="AE25" i="29"/>
  <c r="AG25" i="29"/>
  <c r="H26" i="29"/>
  <c r="J26" i="29"/>
  <c r="L26" i="29"/>
  <c r="N26" i="29"/>
  <c r="P26" i="29"/>
  <c r="R26" i="29"/>
  <c r="T26" i="29"/>
  <c r="V26" i="29"/>
  <c r="X26" i="29"/>
  <c r="Z26" i="29"/>
  <c r="AB26" i="29"/>
  <c r="AD26" i="29"/>
  <c r="I26" i="29"/>
  <c r="K26" i="29"/>
  <c r="M26" i="29"/>
  <c r="O26" i="29"/>
  <c r="Q26" i="29"/>
  <c r="S26" i="29"/>
  <c r="U26" i="29"/>
  <c r="W26" i="29"/>
  <c r="Y26" i="29"/>
  <c r="AA26" i="29"/>
  <c r="AC26" i="29"/>
  <c r="AE26" i="29"/>
  <c r="AG26" i="29"/>
  <c r="H27" i="29"/>
  <c r="J27" i="29"/>
  <c r="L27" i="29"/>
  <c r="N27" i="29"/>
  <c r="P27" i="29"/>
  <c r="R27" i="29"/>
  <c r="T27" i="29"/>
  <c r="V27" i="29"/>
  <c r="X27" i="29"/>
  <c r="Z27" i="29"/>
  <c r="AB27" i="29"/>
  <c r="AD27" i="29"/>
  <c r="I27" i="29"/>
  <c r="K27" i="29"/>
  <c r="M27" i="29"/>
  <c r="O27" i="29"/>
  <c r="Q27" i="29"/>
  <c r="S27" i="29"/>
  <c r="U27" i="29"/>
  <c r="W27" i="29"/>
  <c r="Y27" i="29"/>
  <c r="AA27" i="29"/>
  <c r="AC27" i="29"/>
  <c r="AE27" i="29"/>
  <c r="AG27" i="29"/>
  <c r="H28" i="29"/>
  <c r="J28" i="29"/>
  <c r="L28" i="29"/>
  <c r="N28" i="29"/>
  <c r="P28" i="29"/>
  <c r="R28" i="29"/>
  <c r="T28" i="29"/>
  <c r="V28" i="29"/>
  <c r="X28" i="29"/>
  <c r="Z28" i="29"/>
  <c r="AB28" i="29"/>
  <c r="AD28" i="29"/>
  <c r="I28" i="29"/>
  <c r="K28" i="29"/>
  <c r="M28" i="29"/>
  <c r="O28" i="29"/>
  <c r="Q28" i="29"/>
  <c r="S28" i="29"/>
  <c r="U28" i="29"/>
  <c r="W28" i="29"/>
  <c r="Y28" i="29"/>
  <c r="AA28" i="29"/>
  <c r="AC28" i="29"/>
  <c r="AE28" i="29"/>
  <c r="AG28" i="29"/>
  <c r="H29" i="29"/>
  <c r="J29" i="29"/>
  <c r="L29" i="29"/>
  <c r="N29" i="29"/>
  <c r="P29" i="29"/>
  <c r="R29" i="29"/>
  <c r="T29" i="29"/>
  <c r="V29" i="29"/>
  <c r="X29" i="29"/>
  <c r="Z29" i="29"/>
  <c r="AB29" i="29"/>
  <c r="AD29" i="29"/>
  <c r="I29" i="29"/>
  <c r="K29" i="29"/>
  <c r="M29" i="29"/>
  <c r="O29" i="29"/>
  <c r="Q29" i="29"/>
  <c r="S29" i="29"/>
  <c r="U29" i="29"/>
  <c r="W29" i="29"/>
  <c r="Y29" i="29"/>
  <c r="AA29" i="29"/>
  <c r="AC29" i="29"/>
  <c r="AE29" i="29"/>
  <c r="AG29" i="29"/>
  <c r="H30" i="29"/>
  <c r="J30" i="29"/>
  <c r="L30" i="29"/>
  <c r="N30" i="29"/>
  <c r="P30" i="29"/>
  <c r="R30" i="29"/>
  <c r="T30" i="29"/>
  <c r="V30" i="29"/>
  <c r="X30" i="29"/>
  <c r="Z30" i="29"/>
  <c r="AB30" i="29"/>
  <c r="AD30" i="29"/>
  <c r="I30" i="29"/>
  <c r="K30" i="29"/>
  <c r="M30" i="29"/>
  <c r="O30" i="29"/>
  <c r="Q30" i="29"/>
  <c r="S30" i="29"/>
  <c r="U30" i="29"/>
  <c r="W30" i="29"/>
  <c r="Y30" i="29"/>
  <c r="AA30" i="29"/>
  <c r="AC30" i="29"/>
  <c r="AE30" i="29"/>
  <c r="AG30" i="29"/>
  <c r="H31" i="29"/>
  <c r="J31" i="29"/>
  <c r="L31" i="29"/>
  <c r="N31" i="29"/>
  <c r="P31" i="29"/>
  <c r="R31" i="29"/>
  <c r="T31" i="29"/>
  <c r="V31" i="29"/>
  <c r="X31" i="29"/>
  <c r="Z31" i="29"/>
  <c r="AB31" i="29"/>
  <c r="AD31" i="29"/>
  <c r="I31" i="29"/>
  <c r="K31" i="29"/>
  <c r="M31" i="29"/>
  <c r="O31" i="29"/>
  <c r="Q31" i="29"/>
  <c r="S31" i="29"/>
  <c r="U31" i="29"/>
  <c r="W31" i="29"/>
  <c r="Y31" i="29"/>
  <c r="AA31" i="29"/>
  <c r="AC31" i="29"/>
  <c r="AE31" i="29"/>
  <c r="AG31" i="29"/>
  <c r="H32" i="29"/>
  <c r="J32" i="29"/>
  <c r="L32" i="29"/>
  <c r="N32" i="29"/>
  <c r="P32" i="29"/>
  <c r="R32" i="29"/>
  <c r="T32" i="29"/>
  <c r="V32" i="29"/>
  <c r="X32" i="29"/>
  <c r="Z32" i="29"/>
  <c r="AB32" i="29"/>
  <c r="AD32" i="29"/>
  <c r="I32" i="29"/>
  <c r="K32" i="29"/>
  <c r="M32" i="29"/>
  <c r="O32" i="29"/>
  <c r="Q32" i="29"/>
  <c r="S32" i="29"/>
  <c r="U32" i="29"/>
  <c r="W32" i="29"/>
  <c r="Y32" i="29"/>
  <c r="AA32" i="29"/>
  <c r="AC32" i="29"/>
  <c r="AE32" i="29"/>
  <c r="AG32" i="29"/>
  <c r="H33" i="29"/>
  <c r="J33" i="29"/>
  <c r="L33" i="29"/>
  <c r="N33" i="29"/>
  <c r="P33" i="29"/>
  <c r="R33" i="29"/>
  <c r="T33" i="29"/>
  <c r="V33" i="29"/>
  <c r="X33" i="29"/>
  <c r="Z33" i="29"/>
  <c r="AB33" i="29"/>
  <c r="AD33" i="29"/>
  <c r="I33" i="29"/>
  <c r="K33" i="29"/>
  <c r="M33" i="29"/>
  <c r="O33" i="29"/>
  <c r="Q33" i="29"/>
  <c r="S33" i="29"/>
  <c r="U33" i="29"/>
  <c r="W33" i="29"/>
  <c r="Y33" i="29"/>
  <c r="AA33" i="29"/>
  <c r="AC33" i="29"/>
  <c r="AE33" i="29"/>
  <c r="AG33" i="29"/>
  <c r="H34" i="29"/>
  <c r="J34" i="29"/>
  <c r="L34" i="29"/>
  <c r="N34" i="29"/>
  <c r="P34" i="29"/>
  <c r="R34" i="29"/>
  <c r="T34" i="29"/>
  <c r="V34" i="29"/>
  <c r="X34" i="29"/>
  <c r="Z34" i="29"/>
  <c r="AB34" i="29"/>
  <c r="AD34" i="29"/>
  <c r="I34" i="29"/>
  <c r="K34" i="29"/>
  <c r="M34" i="29"/>
  <c r="O34" i="29"/>
  <c r="Q34" i="29"/>
  <c r="S34" i="29"/>
  <c r="U34" i="29"/>
  <c r="W34" i="29"/>
  <c r="Y34" i="29"/>
  <c r="AA34" i="29"/>
  <c r="AC34" i="29"/>
  <c r="AE34" i="29"/>
  <c r="AG34" i="29"/>
  <c r="H35" i="29"/>
  <c r="J35" i="29"/>
  <c r="L35" i="29"/>
  <c r="N35" i="29"/>
  <c r="P35" i="29"/>
  <c r="R35" i="29"/>
  <c r="T35" i="29"/>
  <c r="V35" i="29"/>
  <c r="X35" i="29"/>
  <c r="Z35" i="29"/>
  <c r="AB35" i="29"/>
  <c r="AD35" i="29"/>
  <c r="I35" i="29"/>
  <c r="K35" i="29"/>
  <c r="M35" i="29"/>
  <c r="O35" i="29"/>
  <c r="Q35" i="29"/>
  <c r="S35" i="29"/>
  <c r="U35" i="29"/>
  <c r="W35" i="29"/>
  <c r="Y35" i="29"/>
  <c r="AA35" i="29"/>
  <c r="AC35" i="29"/>
  <c r="AE35" i="29"/>
  <c r="AG35" i="29"/>
  <c r="H36" i="29"/>
  <c r="J36" i="29"/>
  <c r="L36" i="29"/>
  <c r="N36" i="29"/>
  <c r="P36" i="29"/>
  <c r="R36" i="29"/>
  <c r="T36" i="29"/>
  <c r="V36" i="29"/>
  <c r="X36" i="29"/>
  <c r="Z36" i="29"/>
  <c r="AB36" i="29"/>
  <c r="AD36" i="29"/>
  <c r="I36" i="29"/>
  <c r="K36" i="29"/>
  <c r="M36" i="29"/>
  <c r="O36" i="29"/>
  <c r="Q36" i="29"/>
  <c r="S36" i="29"/>
  <c r="U36" i="29"/>
  <c r="W36" i="29"/>
  <c r="Y36" i="29"/>
  <c r="AA36" i="29"/>
  <c r="AC36" i="29"/>
  <c r="AE36" i="29"/>
  <c r="AG36" i="29"/>
  <c r="H37" i="29"/>
  <c r="J37" i="29"/>
  <c r="L37" i="29"/>
  <c r="N37" i="29"/>
  <c r="P37" i="29"/>
  <c r="R37" i="29"/>
  <c r="T37" i="29"/>
  <c r="V37" i="29"/>
  <c r="X37" i="29"/>
  <c r="Z37" i="29"/>
  <c r="AB37" i="29"/>
  <c r="AD37" i="29"/>
  <c r="I37" i="29"/>
  <c r="K37" i="29"/>
  <c r="M37" i="29"/>
  <c r="O37" i="29"/>
  <c r="Q37" i="29"/>
  <c r="S37" i="29"/>
  <c r="U37" i="29"/>
  <c r="W37" i="29"/>
  <c r="Y37" i="29"/>
  <c r="AA37" i="29"/>
  <c r="AC37" i="29"/>
  <c r="AE37" i="29"/>
  <c r="AG37" i="29"/>
  <c r="H38" i="29"/>
  <c r="J38" i="29"/>
  <c r="L38" i="29"/>
  <c r="N38" i="29"/>
  <c r="P38" i="29"/>
  <c r="R38" i="29"/>
  <c r="T38" i="29"/>
  <c r="V38" i="29"/>
  <c r="X38" i="29"/>
  <c r="Z38" i="29"/>
  <c r="AB38" i="29"/>
  <c r="AD38" i="29"/>
  <c r="I38" i="29"/>
  <c r="K38" i="29"/>
  <c r="M38" i="29"/>
  <c r="O38" i="29"/>
  <c r="Q38" i="29"/>
  <c r="S38" i="29"/>
  <c r="U38" i="29"/>
  <c r="W38" i="29"/>
  <c r="Y38" i="29"/>
  <c r="AA38" i="29"/>
  <c r="AC38" i="29"/>
  <c r="AE38" i="29"/>
  <c r="AG38" i="29"/>
  <c r="H39" i="29"/>
  <c r="J39" i="29"/>
  <c r="L39" i="29"/>
  <c r="N39" i="29"/>
  <c r="P39" i="29"/>
  <c r="R39" i="29"/>
  <c r="T39" i="29"/>
  <c r="V39" i="29"/>
  <c r="X39" i="29"/>
  <c r="Z39" i="29"/>
  <c r="AB39" i="29"/>
  <c r="AD39" i="29"/>
  <c r="I39" i="29"/>
  <c r="K39" i="29"/>
  <c r="M39" i="29"/>
  <c r="O39" i="29"/>
  <c r="Q39" i="29"/>
  <c r="S39" i="29"/>
  <c r="U39" i="29"/>
  <c r="W39" i="29"/>
  <c r="Y39" i="29"/>
  <c r="AA39" i="29"/>
  <c r="AC39" i="29"/>
  <c r="AE39" i="29"/>
  <c r="AG39" i="29"/>
  <c r="H40" i="29"/>
  <c r="J40" i="29"/>
  <c r="L40" i="29"/>
  <c r="N40" i="29"/>
  <c r="P40" i="29"/>
  <c r="R40" i="29"/>
  <c r="T40" i="29"/>
  <c r="V40" i="29"/>
  <c r="X40" i="29"/>
  <c r="Z40" i="29"/>
  <c r="AB40" i="29"/>
  <c r="AD40" i="29"/>
  <c r="I40" i="29"/>
  <c r="K40" i="29"/>
  <c r="M40" i="29"/>
  <c r="O40" i="29"/>
  <c r="Q40" i="29"/>
  <c r="S40" i="29"/>
  <c r="U40" i="29"/>
  <c r="W40" i="29"/>
  <c r="Y40" i="29"/>
  <c r="AA40" i="29"/>
  <c r="AC40" i="29"/>
  <c r="AE40" i="29"/>
  <c r="AG40" i="29"/>
  <c r="H41" i="29"/>
  <c r="J41" i="29"/>
  <c r="L41" i="29"/>
  <c r="N41" i="29"/>
  <c r="P41" i="29"/>
  <c r="R41" i="29"/>
  <c r="T41" i="29"/>
  <c r="V41" i="29"/>
  <c r="X41" i="29"/>
  <c r="Z41" i="29"/>
  <c r="AB41" i="29"/>
  <c r="AD41" i="29"/>
  <c r="I41" i="29"/>
  <c r="K41" i="29"/>
  <c r="M41" i="29"/>
  <c r="O41" i="29"/>
  <c r="Q41" i="29"/>
  <c r="S41" i="29"/>
  <c r="U41" i="29"/>
  <c r="W41" i="29"/>
  <c r="Y41" i="29"/>
  <c r="AA41" i="29"/>
  <c r="AC41" i="29"/>
  <c r="AE41" i="29"/>
  <c r="AG41" i="29"/>
  <c r="H42" i="29"/>
  <c r="J42" i="29"/>
  <c r="L42" i="29"/>
  <c r="N42" i="29"/>
  <c r="P42" i="29"/>
  <c r="R42" i="29"/>
  <c r="T42" i="29"/>
  <c r="V42" i="29"/>
  <c r="X42" i="29"/>
  <c r="Z42" i="29"/>
  <c r="AB42" i="29"/>
  <c r="AD42" i="29"/>
  <c r="I42" i="29"/>
  <c r="K42" i="29"/>
  <c r="M42" i="29"/>
  <c r="O42" i="29"/>
  <c r="Q42" i="29"/>
  <c r="S42" i="29"/>
  <c r="U42" i="29"/>
  <c r="W42" i="29"/>
  <c r="Y42" i="29"/>
  <c r="AA42" i="29"/>
  <c r="AC42" i="29"/>
  <c r="AE42" i="29"/>
  <c r="AG42" i="29"/>
  <c r="H43" i="29"/>
  <c r="J43" i="29"/>
  <c r="L43" i="29"/>
  <c r="N43" i="29"/>
  <c r="P43" i="29"/>
  <c r="R43" i="29"/>
  <c r="T43" i="29"/>
  <c r="V43" i="29"/>
  <c r="X43" i="29"/>
  <c r="Z43" i="29"/>
  <c r="AB43" i="29"/>
  <c r="AD43" i="29"/>
  <c r="I43" i="29"/>
  <c r="K43" i="29"/>
  <c r="M43" i="29"/>
  <c r="O43" i="29"/>
  <c r="Q43" i="29"/>
  <c r="S43" i="29"/>
  <c r="U43" i="29"/>
  <c r="W43" i="29"/>
  <c r="Y43" i="29"/>
  <c r="AA43" i="29"/>
  <c r="AC43" i="29"/>
  <c r="AE43" i="29"/>
  <c r="AG43" i="29"/>
  <c r="H44" i="29"/>
  <c r="J44" i="29"/>
  <c r="L44" i="29"/>
  <c r="N44" i="29"/>
  <c r="P44" i="29"/>
  <c r="R44" i="29"/>
  <c r="T44" i="29"/>
  <c r="V44" i="29"/>
  <c r="X44" i="29"/>
  <c r="Z44" i="29"/>
  <c r="AB44" i="29"/>
  <c r="AD44" i="29"/>
  <c r="I44" i="29"/>
  <c r="K44" i="29"/>
  <c r="M44" i="29"/>
  <c r="O44" i="29"/>
  <c r="Q44" i="29"/>
  <c r="S44" i="29"/>
  <c r="U44" i="29"/>
  <c r="W44" i="29"/>
  <c r="Y44" i="29"/>
  <c r="AA44" i="29"/>
  <c r="AC44" i="29"/>
  <c r="AE44" i="29"/>
  <c r="AG44" i="29"/>
  <c r="H45" i="29"/>
  <c r="J45" i="29"/>
  <c r="L45" i="29"/>
  <c r="N45" i="29"/>
  <c r="P45" i="29"/>
  <c r="R45" i="29"/>
  <c r="T45" i="29"/>
  <c r="V45" i="29"/>
  <c r="X45" i="29"/>
  <c r="Z45" i="29"/>
  <c r="AB45" i="29"/>
  <c r="AD45" i="29"/>
  <c r="I45" i="29"/>
  <c r="K45" i="29"/>
  <c r="M45" i="29"/>
  <c r="O45" i="29"/>
  <c r="Q45" i="29"/>
  <c r="S45" i="29"/>
  <c r="U45" i="29"/>
  <c r="W45" i="29"/>
  <c r="Y45" i="29"/>
  <c r="AA45" i="29"/>
  <c r="AC45" i="29"/>
  <c r="AE45" i="29"/>
  <c r="AG45" i="29"/>
  <c r="H46" i="29"/>
  <c r="J46" i="29"/>
  <c r="L46" i="29"/>
  <c r="N46" i="29"/>
  <c r="P46" i="29"/>
  <c r="R46" i="29"/>
  <c r="T46" i="29"/>
  <c r="V46" i="29"/>
  <c r="X46" i="29"/>
  <c r="Z46" i="29"/>
  <c r="AB46" i="29"/>
  <c r="AD46" i="29"/>
  <c r="I46" i="29"/>
  <c r="K46" i="29"/>
  <c r="M46" i="29"/>
  <c r="O46" i="29"/>
  <c r="Q46" i="29"/>
  <c r="S46" i="29"/>
  <c r="U46" i="29"/>
  <c r="W46" i="29"/>
  <c r="Y46" i="29"/>
  <c r="AA46" i="29"/>
  <c r="AC46" i="29"/>
  <c r="AE46" i="29"/>
  <c r="AG46" i="29"/>
  <c r="H47" i="29"/>
  <c r="J47" i="29"/>
  <c r="L47" i="29"/>
  <c r="N47" i="29"/>
  <c r="P47" i="29"/>
  <c r="R47" i="29"/>
  <c r="T47" i="29"/>
  <c r="V47" i="29"/>
  <c r="X47" i="29"/>
  <c r="Z47" i="29"/>
  <c r="AB47" i="29"/>
  <c r="AD47" i="29"/>
  <c r="I47" i="29"/>
  <c r="K47" i="29"/>
  <c r="M47" i="29"/>
  <c r="O47" i="29"/>
  <c r="Q47" i="29"/>
  <c r="S47" i="29"/>
  <c r="U47" i="29"/>
  <c r="W47" i="29"/>
  <c r="Y47" i="29"/>
  <c r="AA47" i="29"/>
  <c r="AC47" i="29"/>
  <c r="AE47" i="29"/>
  <c r="AG47" i="29"/>
  <c r="H48" i="29"/>
  <c r="J48" i="29"/>
  <c r="L48" i="29"/>
  <c r="N48" i="29"/>
  <c r="P48" i="29"/>
  <c r="R48" i="29"/>
  <c r="T48" i="29"/>
  <c r="V48" i="29"/>
  <c r="X48" i="29"/>
  <c r="Z48" i="29"/>
  <c r="AB48" i="29"/>
  <c r="AD48" i="29"/>
  <c r="I48" i="29"/>
  <c r="K48" i="29"/>
  <c r="M48" i="29"/>
  <c r="O48" i="29"/>
  <c r="Q48" i="29"/>
  <c r="S48" i="29"/>
  <c r="U48" i="29"/>
  <c r="W48" i="29"/>
  <c r="Y48" i="29"/>
  <c r="AA48" i="29"/>
  <c r="AC48" i="29"/>
  <c r="AE48" i="29"/>
  <c r="AG48" i="29"/>
  <c r="H49" i="29"/>
  <c r="J49" i="29"/>
  <c r="L49" i="29"/>
  <c r="N49" i="29"/>
  <c r="P49" i="29"/>
  <c r="R49" i="29"/>
  <c r="T49" i="29"/>
  <c r="V49" i="29"/>
  <c r="X49" i="29"/>
  <c r="Z49" i="29"/>
  <c r="AB49" i="29"/>
  <c r="AD49" i="29"/>
  <c r="I49" i="29"/>
  <c r="K49" i="29"/>
  <c r="M49" i="29"/>
  <c r="O49" i="29"/>
  <c r="Q49" i="29"/>
  <c r="S49" i="29"/>
  <c r="U49" i="29"/>
  <c r="W49" i="29"/>
  <c r="Y49" i="29"/>
  <c r="AA49" i="29"/>
  <c r="AC49" i="29"/>
  <c r="AE49" i="29"/>
  <c r="AG49" i="29"/>
  <c r="H50" i="29"/>
  <c r="J50" i="29"/>
  <c r="L50" i="29"/>
  <c r="N50" i="29"/>
  <c r="P50" i="29"/>
  <c r="R50" i="29"/>
  <c r="T50" i="29"/>
  <c r="V50" i="29"/>
  <c r="X50" i="29"/>
  <c r="Z50" i="29"/>
  <c r="AB50" i="29"/>
  <c r="AD50" i="29"/>
  <c r="I50" i="29"/>
  <c r="K50" i="29"/>
  <c r="M50" i="29"/>
  <c r="O50" i="29"/>
  <c r="Q50" i="29"/>
  <c r="S50" i="29"/>
  <c r="U50" i="29"/>
  <c r="W50" i="29"/>
  <c r="Y50" i="29"/>
  <c r="AA50" i="29"/>
  <c r="AC50" i="29"/>
  <c r="AE50" i="29"/>
  <c r="AG50" i="29"/>
  <c r="H51" i="29"/>
  <c r="J51" i="29"/>
  <c r="L51" i="29"/>
  <c r="N51" i="29"/>
  <c r="P51" i="29"/>
  <c r="R51" i="29"/>
  <c r="T51" i="29"/>
  <c r="V51" i="29"/>
  <c r="X51" i="29"/>
  <c r="Z51" i="29"/>
  <c r="AB51" i="29"/>
  <c r="AD51" i="29"/>
  <c r="I51" i="29"/>
  <c r="K51" i="29"/>
  <c r="M51" i="29"/>
  <c r="O51" i="29"/>
  <c r="Q51" i="29"/>
  <c r="S51" i="29"/>
  <c r="U51" i="29"/>
  <c r="W51" i="29"/>
  <c r="Y51" i="29"/>
  <c r="AA51" i="29"/>
  <c r="AC51" i="29"/>
  <c r="AE51" i="29"/>
  <c r="AG51" i="29"/>
  <c r="H52" i="29"/>
  <c r="J52" i="29"/>
  <c r="L52" i="29"/>
  <c r="N52" i="29"/>
  <c r="P52" i="29"/>
  <c r="R52" i="29"/>
  <c r="T52" i="29"/>
  <c r="V52" i="29"/>
  <c r="X52" i="29"/>
  <c r="Z52" i="29"/>
  <c r="AB52" i="29"/>
  <c r="AD52" i="29"/>
  <c r="I52" i="29"/>
  <c r="K52" i="29"/>
  <c r="M52" i="29"/>
  <c r="O52" i="29"/>
  <c r="Q52" i="29"/>
  <c r="S52" i="29"/>
  <c r="U52" i="29"/>
  <c r="W52" i="29"/>
  <c r="Y52" i="29"/>
  <c r="AA52" i="29"/>
  <c r="AC52" i="29"/>
  <c r="AE52" i="29"/>
  <c r="AG52" i="29"/>
  <c r="H53" i="29"/>
  <c r="J53" i="29"/>
  <c r="L53" i="29"/>
  <c r="N53" i="29"/>
  <c r="P53" i="29"/>
  <c r="R53" i="29"/>
  <c r="T53" i="29"/>
  <c r="V53" i="29"/>
  <c r="X53" i="29"/>
  <c r="Z53" i="29"/>
  <c r="AB53" i="29"/>
  <c r="AD53" i="29"/>
  <c r="I53" i="29"/>
  <c r="K53" i="29"/>
  <c r="M53" i="29"/>
  <c r="O53" i="29"/>
  <c r="Q53" i="29"/>
  <c r="S53" i="29"/>
  <c r="U53" i="29"/>
  <c r="W53" i="29"/>
  <c r="Y53" i="29"/>
  <c r="AA53" i="29"/>
  <c r="AC53" i="29"/>
  <c r="AE53" i="29"/>
  <c r="AG53" i="29"/>
  <c r="H54" i="29"/>
  <c r="J54" i="29"/>
  <c r="L54" i="29"/>
  <c r="N54" i="29"/>
  <c r="P54" i="29"/>
  <c r="R54" i="29"/>
  <c r="T54" i="29"/>
  <c r="V54" i="29"/>
  <c r="X54" i="29"/>
  <c r="Z54" i="29"/>
  <c r="AB54" i="29"/>
  <c r="AD54" i="29"/>
  <c r="I54" i="29"/>
  <c r="K54" i="29"/>
  <c r="M54" i="29"/>
  <c r="O54" i="29"/>
  <c r="Q54" i="29"/>
  <c r="S54" i="29"/>
  <c r="U54" i="29"/>
  <c r="W54" i="29"/>
  <c r="Y54" i="29"/>
  <c r="AA54" i="29"/>
  <c r="AC54" i="29"/>
  <c r="AE54" i="29"/>
  <c r="AG54" i="29"/>
  <c r="H55" i="29"/>
  <c r="J55" i="29"/>
  <c r="L55" i="29"/>
  <c r="N55" i="29"/>
  <c r="P55" i="29"/>
  <c r="R55" i="29"/>
  <c r="T55" i="29"/>
  <c r="V55" i="29"/>
  <c r="X55" i="29"/>
  <c r="Z55" i="29"/>
  <c r="AB55" i="29"/>
  <c r="AD55" i="29"/>
  <c r="I55" i="29"/>
  <c r="K55" i="29"/>
  <c r="M55" i="29"/>
  <c r="O55" i="29"/>
  <c r="Q55" i="29"/>
  <c r="S55" i="29"/>
  <c r="U55" i="29"/>
  <c r="W55" i="29"/>
  <c r="Y55" i="29"/>
  <c r="AA55" i="29"/>
  <c r="AC55" i="29"/>
  <c r="AE55" i="29"/>
  <c r="AG55" i="29"/>
  <c r="H56" i="29"/>
  <c r="J56" i="29"/>
  <c r="L56" i="29"/>
  <c r="N56" i="29"/>
  <c r="P56" i="29"/>
  <c r="R56" i="29"/>
  <c r="T56" i="29"/>
  <c r="V56" i="29"/>
  <c r="X56" i="29"/>
  <c r="Z56" i="29"/>
  <c r="AB56" i="29"/>
  <c r="AD56" i="29"/>
  <c r="I56" i="29"/>
  <c r="K56" i="29"/>
  <c r="M56" i="29"/>
  <c r="O56" i="29"/>
  <c r="Q56" i="29"/>
  <c r="S56" i="29"/>
  <c r="U56" i="29"/>
  <c r="W56" i="29"/>
  <c r="Y56" i="29"/>
  <c r="AA56" i="29"/>
  <c r="AC56" i="29"/>
  <c r="AE56" i="29"/>
  <c r="AG56" i="29"/>
  <c r="H57" i="29"/>
  <c r="J57" i="29"/>
  <c r="L57" i="29"/>
  <c r="N57" i="29"/>
  <c r="P57" i="29"/>
  <c r="R57" i="29"/>
  <c r="T57" i="29"/>
  <c r="V57" i="29"/>
  <c r="X57" i="29"/>
  <c r="Z57" i="29"/>
  <c r="AB57" i="29"/>
  <c r="AD57" i="29"/>
  <c r="I57" i="29"/>
  <c r="K57" i="29"/>
  <c r="M57" i="29"/>
  <c r="O57" i="29"/>
  <c r="Q57" i="29"/>
  <c r="S57" i="29"/>
  <c r="U57" i="29"/>
  <c r="W57" i="29"/>
  <c r="Y57" i="29"/>
  <c r="AA57" i="29"/>
  <c r="AC57" i="29"/>
  <c r="AE57" i="29"/>
  <c r="AG57" i="29"/>
  <c r="H58" i="29"/>
  <c r="J58" i="29"/>
  <c r="L58" i="29"/>
  <c r="N58" i="29"/>
  <c r="P58" i="29"/>
  <c r="R58" i="29"/>
  <c r="T58" i="29"/>
  <c r="V58" i="29"/>
  <c r="X58" i="29"/>
  <c r="Z58" i="29"/>
  <c r="AB58" i="29"/>
  <c r="AD58" i="29"/>
  <c r="I58" i="29"/>
  <c r="K58" i="29"/>
  <c r="M58" i="29"/>
  <c r="O58" i="29"/>
  <c r="Q58" i="29"/>
  <c r="S58" i="29"/>
  <c r="U58" i="29"/>
  <c r="W58" i="29"/>
  <c r="Y58" i="29"/>
  <c r="AA58" i="29"/>
  <c r="AC58" i="29"/>
  <c r="AE58" i="29"/>
  <c r="AG58" i="29"/>
  <c r="H59" i="29"/>
  <c r="J59" i="29"/>
  <c r="L59" i="29"/>
  <c r="N59" i="29"/>
  <c r="P59" i="29"/>
  <c r="R59" i="29"/>
  <c r="T59" i="29"/>
  <c r="V59" i="29"/>
  <c r="X59" i="29"/>
  <c r="Z59" i="29"/>
  <c r="AB59" i="29"/>
  <c r="AD59" i="29"/>
  <c r="I59" i="29"/>
  <c r="K59" i="29"/>
  <c r="M59" i="29"/>
  <c r="O59" i="29"/>
  <c r="Q59" i="29"/>
  <c r="S59" i="29"/>
  <c r="U59" i="29"/>
  <c r="W59" i="29"/>
  <c r="Y59" i="29"/>
  <c r="AA59" i="29"/>
  <c r="AC59" i="29"/>
  <c r="AE59" i="29"/>
  <c r="AG59" i="29"/>
  <c r="H60" i="29"/>
  <c r="J60" i="29"/>
  <c r="L60" i="29"/>
  <c r="N60" i="29"/>
  <c r="P60" i="29"/>
  <c r="R60" i="29"/>
  <c r="T60" i="29"/>
  <c r="V60" i="29"/>
  <c r="X60" i="29"/>
  <c r="Z60" i="29"/>
  <c r="AB60" i="29"/>
  <c r="AD60" i="29"/>
  <c r="I60" i="29"/>
  <c r="K60" i="29"/>
  <c r="M60" i="29"/>
  <c r="O60" i="29"/>
  <c r="Q60" i="29"/>
  <c r="S60" i="29"/>
  <c r="U60" i="29"/>
  <c r="W60" i="29"/>
  <c r="Y60" i="29"/>
  <c r="AA60" i="29"/>
  <c r="AC60" i="29"/>
  <c r="AE60" i="29"/>
  <c r="AG60" i="29"/>
  <c r="H61" i="29"/>
  <c r="J61" i="29"/>
  <c r="L61" i="29"/>
  <c r="N61" i="29"/>
  <c r="P61" i="29"/>
  <c r="R61" i="29"/>
  <c r="T61" i="29"/>
  <c r="V61" i="29"/>
  <c r="X61" i="29"/>
  <c r="Z61" i="29"/>
  <c r="AB61" i="29"/>
  <c r="AD61" i="29"/>
  <c r="I61" i="29"/>
  <c r="K61" i="29"/>
  <c r="M61" i="29"/>
  <c r="O61" i="29"/>
  <c r="Q61" i="29"/>
  <c r="S61" i="29"/>
  <c r="U61" i="29"/>
  <c r="W61" i="29"/>
  <c r="Y61" i="29"/>
  <c r="AA61" i="29"/>
  <c r="AC61" i="29"/>
  <c r="AE61" i="29"/>
  <c r="AG61" i="29"/>
  <c r="H62" i="29"/>
  <c r="J62" i="29"/>
  <c r="L62" i="29"/>
  <c r="N62" i="29"/>
  <c r="P62" i="29"/>
  <c r="R62" i="29"/>
  <c r="T62" i="29"/>
  <c r="V62" i="29"/>
  <c r="X62" i="29"/>
  <c r="Z62" i="29"/>
  <c r="AB62" i="29"/>
  <c r="AD62" i="29"/>
  <c r="I62" i="29"/>
  <c r="K62" i="29"/>
  <c r="M62" i="29"/>
  <c r="O62" i="29"/>
  <c r="Q62" i="29"/>
  <c r="S62" i="29"/>
  <c r="U62" i="29"/>
  <c r="W62" i="29"/>
  <c r="Y62" i="29"/>
  <c r="AA62" i="29"/>
  <c r="AC62" i="29"/>
  <c r="AE62" i="29"/>
  <c r="AG62" i="29"/>
  <c r="H63" i="29"/>
  <c r="J63" i="29"/>
  <c r="L63" i="29"/>
  <c r="N63" i="29"/>
  <c r="P63" i="29"/>
  <c r="R63" i="29"/>
  <c r="T63" i="29"/>
  <c r="V63" i="29"/>
  <c r="X63" i="29"/>
  <c r="Z63" i="29"/>
  <c r="AB63" i="29"/>
  <c r="AD63" i="29"/>
  <c r="I63" i="29"/>
  <c r="K63" i="29"/>
  <c r="M63" i="29"/>
  <c r="O63" i="29"/>
  <c r="Q63" i="29"/>
  <c r="S63" i="29"/>
  <c r="U63" i="29"/>
  <c r="W63" i="29"/>
  <c r="Y63" i="29"/>
  <c r="AA63" i="29"/>
  <c r="AC63" i="29"/>
  <c r="AE63" i="29"/>
  <c r="AG63" i="29"/>
  <c r="H64" i="29"/>
  <c r="J64" i="29"/>
  <c r="L64" i="29"/>
  <c r="N64" i="29"/>
  <c r="P64" i="29"/>
  <c r="R64" i="29"/>
  <c r="T64" i="29"/>
  <c r="V64" i="29"/>
  <c r="X64" i="29"/>
  <c r="Z64" i="29"/>
  <c r="AB64" i="29"/>
  <c r="AD64" i="29"/>
  <c r="I64" i="29"/>
  <c r="K64" i="29"/>
  <c r="M64" i="29"/>
  <c r="O64" i="29"/>
  <c r="Q64" i="29"/>
  <c r="S64" i="29"/>
  <c r="U64" i="29"/>
  <c r="W64" i="29"/>
  <c r="Y64" i="29"/>
  <c r="AA64" i="29"/>
  <c r="AC64" i="29"/>
  <c r="AE64" i="29"/>
  <c r="AG64" i="29"/>
  <c r="H65" i="29"/>
  <c r="J65" i="29"/>
  <c r="L65" i="29"/>
  <c r="N65" i="29"/>
  <c r="P65" i="29"/>
  <c r="R65" i="29"/>
  <c r="T65" i="29"/>
  <c r="V65" i="29"/>
  <c r="X65" i="29"/>
  <c r="Z65" i="29"/>
  <c r="AB65" i="29"/>
  <c r="AD65" i="29"/>
  <c r="I65" i="29"/>
  <c r="K65" i="29"/>
  <c r="M65" i="29"/>
  <c r="O65" i="29"/>
  <c r="Q65" i="29"/>
  <c r="S65" i="29"/>
  <c r="U65" i="29"/>
  <c r="W65" i="29"/>
  <c r="Y65" i="29"/>
  <c r="AA65" i="29"/>
  <c r="AC65" i="29"/>
  <c r="AE65" i="29"/>
  <c r="AG65" i="29"/>
  <c r="H66" i="29"/>
  <c r="J66" i="29"/>
  <c r="L66" i="29"/>
  <c r="N66" i="29"/>
  <c r="P66" i="29"/>
  <c r="R66" i="29"/>
  <c r="T66" i="29"/>
  <c r="V66" i="29"/>
  <c r="X66" i="29"/>
  <c r="Z66" i="29"/>
  <c r="AB66" i="29"/>
  <c r="AD66" i="29"/>
  <c r="I66" i="29"/>
  <c r="K66" i="29"/>
  <c r="M66" i="29"/>
  <c r="O66" i="29"/>
  <c r="Q66" i="29"/>
  <c r="S66" i="29"/>
  <c r="U66" i="29"/>
  <c r="W66" i="29"/>
  <c r="Y66" i="29"/>
  <c r="AA66" i="29"/>
  <c r="AC66" i="29"/>
  <c r="AE66" i="29"/>
  <c r="AG66" i="29"/>
  <c r="H67" i="29"/>
  <c r="J67" i="29"/>
  <c r="L67" i="29"/>
  <c r="N67" i="29"/>
  <c r="P67" i="29"/>
  <c r="R67" i="29"/>
  <c r="T67" i="29"/>
  <c r="V67" i="29"/>
  <c r="X67" i="29"/>
  <c r="Z67" i="29"/>
  <c r="AB67" i="29"/>
  <c r="AD67" i="29"/>
  <c r="I67" i="29"/>
  <c r="K67" i="29"/>
  <c r="M67" i="29"/>
  <c r="O67" i="29"/>
  <c r="Q67" i="29"/>
  <c r="S67" i="29"/>
  <c r="U67" i="29"/>
  <c r="W67" i="29"/>
  <c r="Y67" i="29"/>
  <c r="AA67" i="29"/>
  <c r="AC67" i="29"/>
  <c r="AE67" i="29"/>
  <c r="AG67" i="29"/>
  <c r="H68" i="29"/>
  <c r="J68" i="29"/>
  <c r="L68" i="29"/>
  <c r="N68" i="29"/>
  <c r="P68" i="29"/>
  <c r="R68" i="29"/>
  <c r="T68" i="29"/>
  <c r="V68" i="29"/>
  <c r="X68" i="29"/>
  <c r="Z68" i="29"/>
  <c r="AB68" i="29"/>
  <c r="AD68" i="29"/>
  <c r="I68" i="29"/>
  <c r="K68" i="29"/>
  <c r="M68" i="29"/>
  <c r="O68" i="29"/>
  <c r="Q68" i="29"/>
  <c r="S68" i="29"/>
  <c r="U68" i="29"/>
  <c r="W68" i="29"/>
  <c r="Y68" i="29"/>
  <c r="AA68" i="29"/>
  <c r="AC68" i="29"/>
  <c r="AE68" i="29"/>
  <c r="AG68" i="29"/>
  <c r="H69" i="29"/>
  <c r="J69" i="29"/>
  <c r="L69" i="29"/>
  <c r="N69" i="29"/>
  <c r="P69" i="29"/>
  <c r="R69" i="29"/>
  <c r="T69" i="29"/>
  <c r="V69" i="29"/>
  <c r="X69" i="29"/>
  <c r="Z69" i="29"/>
  <c r="AB69" i="29"/>
  <c r="AD69" i="29"/>
  <c r="I69" i="29"/>
  <c r="K69" i="29"/>
  <c r="M69" i="29"/>
  <c r="O69" i="29"/>
  <c r="Q69" i="29"/>
  <c r="S69" i="29"/>
  <c r="U69" i="29"/>
  <c r="W69" i="29"/>
  <c r="Y69" i="29"/>
  <c r="AA69" i="29"/>
  <c r="AC69" i="29"/>
  <c r="AE69" i="29"/>
  <c r="AG69" i="29"/>
  <c r="H70" i="29"/>
  <c r="J70" i="29"/>
  <c r="L70" i="29"/>
  <c r="N70" i="29"/>
  <c r="P70" i="29"/>
  <c r="R70" i="29"/>
  <c r="T70" i="29"/>
  <c r="V70" i="29"/>
  <c r="X70" i="29"/>
  <c r="Z70" i="29"/>
  <c r="AB70" i="29"/>
  <c r="AD70" i="29"/>
  <c r="I70" i="29"/>
  <c r="K70" i="29"/>
  <c r="M70" i="29"/>
  <c r="O70" i="29"/>
  <c r="Q70" i="29"/>
  <c r="S70" i="29"/>
  <c r="U70" i="29"/>
  <c r="W70" i="29"/>
  <c r="Y70" i="29"/>
  <c r="AA70" i="29"/>
  <c r="AC70" i="29"/>
  <c r="AE70" i="29"/>
  <c r="AG70" i="29"/>
  <c r="H71" i="29"/>
  <c r="J71" i="29"/>
  <c r="L71" i="29"/>
  <c r="N71" i="29"/>
  <c r="P71" i="29"/>
  <c r="R71" i="29"/>
  <c r="T71" i="29"/>
  <c r="V71" i="29"/>
  <c r="X71" i="29"/>
  <c r="Z71" i="29"/>
  <c r="AB71" i="29"/>
  <c r="AD71" i="29"/>
  <c r="I71" i="29"/>
  <c r="K71" i="29"/>
  <c r="M71" i="29"/>
  <c r="O71" i="29"/>
  <c r="Q71" i="29"/>
  <c r="S71" i="29"/>
  <c r="U71" i="29"/>
  <c r="W71" i="29"/>
  <c r="Y71" i="29"/>
  <c r="AA71" i="29"/>
  <c r="AC71" i="29"/>
  <c r="AE71" i="29"/>
  <c r="AG71" i="29"/>
  <c r="H72" i="29"/>
  <c r="J72" i="29"/>
  <c r="L72" i="29"/>
  <c r="N72" i="29"/>
  <c r="P72" i="29"/>
  <c r="R72" i="29"/>
  <c r="T72" i="29"/>
  <c r="V72" i="29"/>
  <c r="X72" i="29"/>
  <c r="Z72" i="29"/>
  <c r="AB72" i="29"/>
  <c r="AD72" i="29"/>
  <c r="I72" i="29"/>
  <c r="K72" i="29"/>
  <c r="M72" i="29"/>
  <c r="O72" i="29"/>
  <c r="Q72" i="29"/>
  <c r="S72" i="29"/>
  <c r="U72" i="29"/>
  <c r="W72" i="29"/>
  <c r="Y72" i="29"/>
  <c r="AA72" i="29"/>
  <c r="AC72" i="29"/>
  <c r="AE72" i="29"/>
  <c r="AG72" i="29"/>
  <c r="H73" i="29"/>
  <c r="J73" i="29"/>
  <c r="L73" i="29"/>
  <c r="N73" i="29"/>
  <c r="P73" i="29"/>
  <c r="R73" i="29"/>
  <c r="T73" i="29"/>
  <c r="V73" i="29"/>
  <c r="X73" i="29"/>
  <c r="Z73" i="29"/>
  <c r="AB73" i="29"/>
  <c r="AD73" i="29"/>
  <c r="I73" i="29"/>
  <c r="K73" i="29"/>
  <c r="M73" i="29"/>
  <c r="O73" i="29"/>
  <c r="Q73" i="29"/>
  <c r="S73" i="29"/>
  <c r="U73" i="29"/>
  <c r="W73" i="29"/>
  <c r="Y73" i="29"/>
  <c r="AA73" i="29"/>
  <c r="AC73" i="29"/>
  <c r="AE73" i="29"/>
  <c r="AG73" i="29"/>
  <c r="H74" i="29"/>
  <c r="J74" i="29"/>
  <c r="L74" i="29"/>
  <c r="N74" i="29"/>
  <c r="P74" i="29"/>
  <c r="R74" i="29"/>
  <c r="T74" i="29"/>
  <c r="V74" i="29"/>
  <c r="X74" i="29"/>
  <c r="Z74" i="29"/>
  <c r="AB74" i="29"/>
  <c r="AD74" i="29"/>
  <c r="I74" i="29"/>
  <c r="K74" i="29"/>
  <c r="M74" i="29"/>
  <c r="O74" i="29"/>
  <c r="Q74" i="29"/>
  <c r="S74" i="29"/>
  <c r="U74" i="29"/>
  <c r="W74" i="29"/>
  <c r="Y74" i="29"/>
  <c r="AA74" i="29"/>
  <c r="AC74" i="29"/>
  <c r="AE74" i="29"/>
  <c r="AG74" i="29"/>
  <c r="H75" i="29"/>
  <c r="J75" i="29"/>
  <c r="L75" i="29"/>
  <c r="N75" i="29"/>
  <c r="P75" i="29"/>
  <c r="R75" i="29"/>
  <c r="T75" i="29"/>
  <c r="V75" i="29"/>
  <c r="X75" i="29"/>
  <c r="Z75" i="29"/>
  <c r="AB75" i="29"/>
  <c r="AD75" i="29"/>
  <c r="I75" i="29"/>
  <c r="K75" i="29"/>
  <c r="M75" i="29"/>
  <c r="O75" i="29"/>
  <c r="Q75" i="29"/>
  <c r="S75" i="29"/>
  <c r="U75" i="29"/>
  <c r="W75" i="29"/>
  <c r="Y75" i="29"/>
  <c r="AA75" i="29"/>
  <c r="AC75" i="29"/>
  <c r="AE75" i="29"/>
  <c r="AG75" i="29"/>
  <c r="H76" i="29"/>
  <c r="J76" i="29"/>
  <c r="L76" i="29"/>
  <c r="N76" i="29"/>
  <c r="P76" i="29"/>
  <c r="R76" i="29"/>
  <c r="T76" i="29"/>
  <c r="V76" i="29"/>
  <c r="X76" i="29"/>
  <c r="Z76" i="29"/>
  <c r="AB76" i="29"/>
  <c r="AD76" i="29"/>
  <c r="I76" i="29"/>
  <c r="K76" i="29"/>
  <c r="M76" i="29"/>
  <c r="O76" i="29"/>
  <c r="Q76" i="29"/>
  <c r="S76" i="29"/>
  <c r="U76" i="29"/>
  <c r="W76" i="29"/>
  <c r="Y76" i="29"/>
  <c r="AA76" i="29"/>
  <c r="AC76" i="29"/>
  <c r="AE76" i="29"/>
  <c r="AG76" i="29"/>
  <c r="H77" i="29"/>
  <c r="J77" i="29"/>
  <c r="L77" i="29"/>
  <c r="N77" i="29"/>
  <c r="P77" i="29"/>
  <c r="R77" i="29"/>
  <c r="T77" i="29"/>
  <c r="V77" i="29"/>
  <c r="X77" i="29"/>
  <c r="Z77" i="29"/>
  <c r="AB77" i="29"/>
  <c r="AD77" i="29"/>
  <c r="I77" i="29"/>
  <c r="K77" i="29"/>
  <c r="M77" i="29"/>
  <c r="O77" i="29"/>
  <c r="Q77" i="29"/>
  <c r="S77" i="29"/>
  <c r="U77" i="29"/>
  <c r="W77" i="29"/>
  <c r="Y77" i="29"/>
  <c r="AA77" i="29"/>
  <c r="AC77" i="29"/>
  <c r="AE77" i="29"/>
  <c r="AG77" i="29"/>
  <c r="H78" i="29"/>
  <c r="J78" i="29"/>
  <c r="L78" i="29"/>
  <c r="N78" i="29"/>
  <c r="P78" i="29"/>
  <c r="R78" i="29"/>
  <c r="T78" i="29"/>
  <c r="V78" i="29"/>
  <c r="X78" i="29"/>
  <c r="Z78" i="29"/>
  <c r="AB78" i="29"/>
  <c r="AD78" i="29"/>
  <c r="I78" i="29"/>
  <c r="K78" i="29"/>
  <c r="M78" i="29"/>
  <c r="O78" i="29"/>
  <c r="Q78" i="29"/>
  <c r="S78" i="29"/>
  <c r="U78" i="29"/>
  <c r="W78" i="29"/>
  <c r="Y78" i="29"/>
  <c r="AA78" i="29"/>
  <c r="AC78" i="29"/>
  <c r="AE78" i="29"/>
  <c r="AG78" i="29"/>
  <c r="H79" i="29"/>
  <c r="J79" i="29"/>
  <c r="L79" i="29"/>
  <c r="N79" i="29"/>
  <c r="P79" i="29"/>
  <c r="R79" i="29"/>
  <c r="T79" i="29"/>
  <c r="V79" i="29"/>
  <c r="X79" i="29"/>
  <c r="Z79" i="29"/>
  <c r="AB79" i="29"/>
  <c r="AD79" i="29"/>
  <c r="I79" i="29"/>
  <c r="K79" i="29"/>
  <c r="M79" i="29"/>
  <c r="O79" i="29"/>
  <c r="Q79" i="29"/>
  <c r="S79" i="29"/>
  <c r="U79" i="29"/>
  <c r="W79" i="29"/>
  <c r="Y79" i="29"/>
  <c r="AA79" i="29"/>
  <c r="AC79" i="29"/>
  <c r="AE79" i="29"/>
  <c r="AG79" i="29"/>
  <c r="H80" i="29"/>
  <c r="J80" i="29"/>
  <c r="L80" i="29"/>
  <c r="N80" i="29"/>
  <c r="P80" i="29"/>
  <c r="R80" i="29"/>
  <c r="T80" i="29"/>
  <c r="V80" i="29"/>
  <c r="X80" i="29"/>
  <c r="Z80" i="29"/>
  <c r="AB80" i="29"/>
  <c r="AD80" i="29"/>
  <c r="I80" i="29"/>
  <c r="K80" i="29"/>
  <c r="M80" i="29"/>
  <c r="O80" i="29"/>
  <c r="Q80" i="29"/>
  <c r="S80" i="29"/>
  <c r="U80" i="29"/>
  <c r="W80" i="29"/>
  <c r="Y80" i="29"/>
  <c r="AA80" i="29"/>
  <c r="AC80" i="29"/>
  <c r="AE80" i="29"/>
  <c r="AG80" i="29"/>
  <c r="H81" i="29"/>
  <c r="J81" i="29"/>
  <c r="L81" i="29"/>
  <c r="N81" i="29"/>
  <c r="P81" i="29"/>
  <c r="R81" i="29"/>
  <c r="T81" i="29"/>
  <c r="V81" i="29"/>
  <c r="X81" i="29"/>
  <c r="Z81" i="29"/>
  <c r="AB81" i="29"/>
  <c r="AD81" i="29"/>
  <c r="I81" i="29"/>
  <c r="K81" i="29"/>
  <c r="M81" i="29"/>
  <c r="O81" i="29"/>
  <c r="Q81" i="29"/>
  <c r="S81" i="29"/>
  <c r="U81" i="29"/>
  <c r="W81" i="29"/>
  <c r="Y81" i="29"/>
  <c r="AA81" i="29"/>
  <c r="AC81" i="29"/>
  <c r="AE81" i="29"/>
  <c r="AG81" i="29"/>
  <c r="H82" i="29"/>
  <c r="J82" i="29"/>
  <c r="L82" i="29"/>
  <c r="N82" i="29"/>
  <c r="P82" i="29"/>
  <c r="R82" i="29"/>
  <c r="T82" i="29"/>
  <c r="V82" i="29"/>
  <c r="X82" i="29"/>
  <c r="Z82" i="29"/>
  <c r="AB82" i="29"/>
  <c r="AD82" i="29"/>
  <c r="I82" i="29"/>
  <c r="K82" i="29"/>
  <c r="M82" i="29"/>
  <c r="O82" i="29"/>
  <c r="Q82" i="29"/>
  <c r="S82" i="29"/>
  <c r="U82" i="29"/>
  <c r="W82" i="29"/>
  <c r="Y82" i="29"/>
  <c r="AA82" i="29"/>
  <c r="AC82" i="29"/>
  <c r="AE82" i="29"/>
  <c r="AG82" i="29"/>
  <c r="H83" i="29"/>
  <c r="J83" i="29"/>
  <c r="L83" i="29"/>
  <c r="N83" i="29"/>
  <c r="P83" i="29"/>
  <c r="R83" i="29"/>
  <c r="T83" i="29"/>
  <c r="V83" i="29"/>
  <c r="X83" i="29"/>
  <c r="Z83" i="29"/>
  <c r="AB83" i="29"/>
  <c r="AD83" i="29"/>
  <c r="I83" i="29"/>
  <c r="K83" i="29"/>
  <c r="M83" i="29"/>
  <c r="O83" i="29"/>
  <c r="Q83" i="29"/>
  <c r="S83" i="29"/>
  <c r="U83" i="29"/>
  <c r="W83" i="29"/>
  <c r="Y83" i="29"/>
  <c r="AA83" i="29"/>
  <c r="AC83" i="29"/>
  <c r="AE83" i="29"/>
  <c r="AG83" i="29"/>
  <c r="H84" i="29"/>
  <c r="J84" i="29"/>
  <c r="L84" i="29"/>
  <c r="N84" i="29"/>
  <c r="P84" i="29"/>
  <c r="R84" i="29"/>
  <c r="T84" i="29"/>
  <c r="V84" i="29"/>
  <c r="X84" i="29"/>
  <c r="Z84" i="29"/>
  <c r="AB84" i="29"/>
  <c r="AD84" i="29"/>
  <c r="I84" i="29"/>
  <c r="K84" i="29"/>
  <c r="M84" i="29"/>
  <c r="O84" i="29"/>
  <c r="Q84" i="29"/>
  <c r="S84" i="29"/>
  <c r="U84" i="29"/>
  <c r="W84" i="29"/>
  <c r="Y84" i="29"/>
  <c r="AA84" i="29"/>
  <c r="AC84" i="29"/>
  <c r="AE84" i="29"/>
  <c r="AG84" i="29"/>
  <c r="H85" i="29"/>
  <c r="J85" i="29"/>
  <c r="L85" i="29"/>
  <c r="N85" i="29"/>
  <c r="P85" i="29"/>
  <c r="R85" i="29"/>
  <c r="T85" i="29"/>
  <c r="V85" i="29"/>
  <c r="X85" i="29"/>
  <c r="Z85" i="29"/>
  <c r="AB85" i="29"/>
  <c r="AD85" i="29"/>
  <c r="I85" i="29"/>
  <c r="K85" i="29"/>
  <c r="M85" i="29"/>
  <c r="O85" i="29"/>
  <c r="Q85" i="29"/>
  <c r="S85" i="29"/>
  <c r="U85" i="29"/>
  <c r="W85" i="29"/>
  <c r="Y85" i="29"/>
  <c r="AA85" i="29"/>
  <c r="AC85" i="29"/>
  <c r="AE85" i="29"/>
  <c r="AG85" i="29"/>
  <c r="H86" i="29"/>
  <c r="J86" i="29"/>
  <c r="L86" i="29"/>
  <c r="N86" i="29"/>
  <c r="P86" i="29"/>
  <c r="R86" i="29"/>
  <c r="T86" i="29"/>
  <c r="V86" i="29"/>
  <c r="X86" i="29"/>
  <c r="Z86" i="29"/>
  <c r="AB86" i="29"/>
  <c r="AD86" i="29"/>
  <c r="I86" i="29"/>
  <c r="K86" i="29"/>
  <c r="M86" i="29"/>
  <c r="O86" i="29"/>
  <c r="Q86" i="29"/>
  <c r="S86" i="29"/>
  <c r="U86" i="29"/>
  <c r="W86" i="29"/>
  <c r="Y86" i="29"/>
  <c r="AA86" i="29"/>
  <c r="AC86" i="29"/>
  <c r="AE86" i="29"/>
  <c r="AG86" i="29"/>
  <c r="H87" i="29"/>
  <c r="J87" i="29"/>
  <c r="L87" i="29"/>
  <c r="N87" i="29"/>
  <c r="P87" i="29"/>
  <c r="R87" i="29"/>
  <c r="T87" i="29"/>
  <c r="V87" i="29"/>
  <c r="X87" i="29"/>
  <c r="Z87" i="29"/>
  <c r="AB87" i="29"/>
  <c r="AD87" i="29"/>
  <c r="I87" i="29"/>
  <c r="K87" i="29"/>
  <c r="M87" i="29"/>
  <c r="O87" i="29"/>
  <c r="Q87" i="29"/>
  <c r="S87" i="29"/>
  <c r="U87" i="29"/>
  <c r="W87" i="29"/>
  <c r="Y87" i="29"/>
  <c r="AA87" i="29"/>
  <c r="AC87" i="29"/>
  <c r="AE87" i="29"/>
  <c r="AG87" i="29"/>
  <c r="H88" i="29"/>
  <c r="J88" i="29"/>
  <c r="L88" i="29"/>
  <c r="N88" i="29"/>
  <c r="P88" i="29"/>
  <c r="R88" i="29"/>
  <c r="T88" i="29"/>
  <c r="V88" i="29"/>
  <c r="X88" i="29"/>
  <c r="Z88" i="29"/>
  <c r="AB88" i="29"/>
  <c r="AD88" i="29"/>
  <c r="I88" i="29"/>
  <c r="K88" i="29"/>
  <c r="M88" i="29"/>
  <c r="O88" i="29"/>
  <c r="Q88" i="29"/>
  <c r="S88" i="29"/>
  <c r="U88" i="29"/>
  <c r="W88" i="29"/>
  <c r="Y88" i="29"/>
  <c r="AA88" i="29"/>
  <c r="AC88" i="29"/>
  <c r="AE88" i="29"/>
  <c r="AG88" i="29"/>
  <c r="H89" i="29"/>
  <c r="J89" i="29"/>
  <c r="L89" i="29"/>
  <c r="N89" i="29"/>
  <c r="P89" i="29"/>
  <c r="R89" i="29"/>
  <c r="T89" i="29"/>
  <c r="V89" i="29"/>
  <c r="X89" i="29"/>
  <c r="Z89" i="29"/>
  <c r="AB89" i="29"/>
  <c r="AD89" i="29"/>
  <c r="I89" i="29"/>
  <c r="K89" i="29"/>
  <c r="M89" i="29"/>
  <c r="O89" i="29"/>
  <c r="Q89" i="29"/>
  <c r="S89" i="29"/>
  <c r="U89" i="29"/>
  <c r="W89" i="29"/>
  <c r="Y89" i="29"/>
  <c r="AA89" i="29"/>
  <c r="AC89" i="29"/>
  <c r="AE89" i="29"/>
  <c r="AG89" i="29"/>
  <c r="H90" i="29"/>
  <c r="J90" i="29"/>
  <c r="L90" i="29"/>
  <c r="N90" i="29"/>
  <c r="P90" i="29"/>
  <c r="R90" i="29"/>
  <c r="T90" i="29"/>
  <c r="V90" i="29"/>
  <c r="X90" i="29"/>
  <c r="Z90" i="29"/>
  <c r="AB90" i="29"/>
  <c r="AD90" i="29"/>
  <c r="I90" i="29"/>
  <c r="K90" i="29"/>
  <c r="M90" i="29"/>
  <c r="O90" i="29"/>
  <c r="Q90" i="29"/>
  <c r="S90" i="29"/>
  <c r="U90" i="29"/>
  <c r="W90" i="29"/>
  <c r="Y90" i="29"/>
  <c r="AA90" i="29"/>
  <c r="AC90" i="29"/>
  <c r="AE90" i="29"/>
  <c r="AG90" i="29"/>
  <c r="H91" i="29"/>
  <c r="J91" i="29"/>
  <c r="L91" i="29"/>
  <c r="N91" i="29"/>
  <c r="P91" i="29"/>
  <c r="R91" i="29"/>
  <c r="T91" i="29"/>
  <c r="V91" i="29"/>
  <c r="X91" i="29"/>
  <c r="Z91" i="29"/>
  <c r="AB91" i="29"/>
  <c r="AD91" i="29"/>
  <c r="I91" i="29"/>
  <c r="K91" i="29"/>
  <c r="M91" i="29"/>
  <c r="O91" i="29"/>
  <c r="Q91" i="29"/>
  <c r="S91" i="29"/>
  <c r="U91" i="29"/>
  <c r="W91" i="29"/>
  <c r="Y91" i="29"/>
  <c r="AA91" i="29"/>
  <c r="AC91" i="29"/>
  <c r="AE91" i="29"/>
  <c r="AG91" i="29"/>
  <c r="H92" i="29"/>
  <c r="J92" i="29"/>
  <c r="L92" i="29"/>
  <c r="N92" i="29"/>
  <c r="P92" i="29"/>
  <c r="R92" i="29"/>
  <c r="T92" i="29"/>
  <c r="V92" i="29"/>
  <c r="X92" i="29"/>
  <c r="Z92" i="29"/>
  <c r="AB92" i="29"/>
  <c r="AD92" i="29"/>
  <c r="I92" i="29"/>
  <c r="K92" i="29"/>
  <c r="M92" i="29"/>
  <c r="O92" i="29"/>
  <c r="Q92" i="29"/>
  <c r="S92" i="29"/>
  <c r="U92" i="29"/>
  <c r="W92" i="29"/>
  <c r="Y92" i="29"/>
  <c r="AA92" i="29"/>
  <c r="AC92" i="29"/>
  <c r="AE92" i="29"/>
  <c r="AG92" i="29"/>
  <c r="H93" i="29"/>
  <c r="J93" i="29"/>
  <c r="L93" i="29"/>
  <c r="N93" i="29"/>
  <c r="P93" i="29"/>
  <c r="R93" i="29"/>
  <c r="T93" i="29"/>
  <c r="V93" i="29"/>
  <c r="X93" i="29"/>
  <c r="Z93" i="29"/>
  <c r="AB93" i="29"/>
  <c r="AD93" i="29"/>
  <c r="I93" i="29"/>
  <c r="K93" i="29"/>
  <c r="M93" i="29"/>
  <c r="O93" i="29"/>
  <c r="Q93" i="29"/>
  <c r="S93" i="29"/>
  <c r="U93" i="29"/>
  <c r="W93" i="29"/>
  <c r="Y93" i="29"/>
  <c r="AA93" i="29"/>
  <c r="AC93" i="29"/>
  <c r="AE93" i="29"/>
  <c r="AG93" i="29"/>
  <c r="H94" i="29"/>
  <c r="J94" i="29"/>
  <c r="L94" i="29"/>
  <c r="N94" i="29"/>
  <c r="P94" i="29"/>
  <c r="R94" i="29"/>
  <c r="T94" i="29"/>
  <c r="V94" i="29"/>
  <c r="X94" i="29"/>
  <c r="Z94" i="29"/>
  <c r="AB94" i="29"/>
  <c r="AD94" i="29"/>
  <c r="I94" i="29"/>
  <c r="K94" i="29"/>
  <c r="M94" i="29"/>
  <c r="O94" i="29"/>
  <c r="Q94" i="29"/>
  <c r="S94" i="29"/>
  <c r="U94" i="29"/>
  <c r="W94" i="29"/>
  <c r="Y94" i="29"/>
  <c r="AA94" i="29"/>
  <c r="AC94" i="29"/>
  <c r="AE94" i="29"/>
  <c r="AG94" i="29"/>
  <c r="H95" i="29"/>
  <c r="J95" i="29"/>
  <c r="L95" i="29"/>
  <c r="N95" i="29"/>
  <c r="P95" i="29"/>
  <c r="R95" i="29"/>
  <c r="T95" i="29"/>
  <c r="V95" i="29"/>
  <c r="X95" i="29"/>
  <c r="Z95" i="29"/>
  <c r="AB95" i="29"/>
  <c r="AD95" i="29"/>
  <c r="I95" i="29"/>
  <c r="K95" i="29"/>
  <c r="M95" i="29"/>
  <c r="O95" i="29"/>
  <c r="Q95" i="29"/>
  <c r="S95" i="29"/>
  <c r="U95" i="29"/>
  <c r="W95" i="29"/>
  <c r="Y95" i="29"/>
  <c r="AA95" i="29"/>
  <c r="AC95" i="29"/>
  <c r="AE95" i="29"/>
  <c r="AG95" i="29"/>
  <c r="H96" i="29"/>
  <c r="J96" i="29"/>
  <c r="L96" i="29"/>
  <c r="N96" i="29"/>
  <c r="P96" i="29"/>
  <c r="R96" i="29"/>
  <c r="T96" i="29"/>
  <c r="V96" i="29"/>
  <c r="X96" i="29"/>
  <c r="Z96" i="29"/>
  <c r="AB96" i="29"/>
  <c r="AD96" i="29"/>
  <c r="I96" i="29"/>
  <c r="K96" i="29"/>
  <c r="M96" i="29"/>
  <c r="O96" i="29"/>
  <c r="Q96" i="29"/>
  <c r="S96" i="29"/>
  <c r="U96" i="29"/>
  <c r="W96" i="29"/>
  <c r="Y96" i="29"/>
  <c r="AA96" i="29"/>
  <c r="AC96" i="29"/>
  <c r="AE96" i="29"/>
  <c r="AG96" i="29"/>
  <c r="H97" i="29"/>
  <c r="J97" i="29"/>
  <c r="L97" i="29"/>
  <c r="N97" i="29"/>
  <c r="P97" i="29"/>
  <c r="R97" i="29"/>
  <c r="T97" i="29"/>
  <c r="V97" i="29"/>
  <c r="X97" i="29"/>
  <c r="Z97" i="29"/>
  <c r="AB97" i="29"/>
  <c r="AD97" i="29"/>
  <c r="I97" i="29"/>
  <c r="K97" i="29"/>
  <c r="M97" i="29"/>
  <c r="O97" i="29"/>
  <c r="Q97" i="29"/>
  <c r="S97" i="29"/>
  <c r="U97" i="29"/>
  <c r="W97" i="29"/>
  <c r="Y97" i="29"/>
  <c r="AA97" i="29"/>
  <c r="AC97" i="29"/>
  <c r="AE97" i="29"/>
  <c r="AG97" i="29"/>
  <c r="H98" i="29"/>
  <c r="J98" i="29"/>
  <c r="L98" i="29"/>
  <c r="N98" i="29"/>
  <c r="P98" i="29"/>
  <c r="R98" i="29"/>
  <c r="T98" i="29"/>
  <c r="V98" i="29"/>
  <c r="X98" i="29"/>
  <c r="Z98" i="29"/>
  <c r="AB98" i="29"/>
  <c r="AD98" i="29"/>
  <c r="I98" i="29"/>
  <c r="K98" i="29"/>
  <c r="M98" i="29"/>
  <c r="O98" i="29"/>
  <c r="Q98" i="29"/>
  <c r="S98" i="29"/>
  <c r="U98" i="29"/>
  <c r="W98" i="29"/>
  <c r="Y98" i="29"/>
  <c r="AA98" i="29"/>
  <c r="AC98" i="29"/>
  <c r="AE98" i="29"/>
  <c r="AG98" i="29"/>
  <c r="H99" i="29"/>
  <c r="J99" i="29"/>
  <c r="L99" i="29"/>
  <c r="N99" i="29"/>
  <c r="P99" i="29"/>
  <c r="R99" i="29"/>
  <c r="T99" i="29"/>
  <c r="V99" i="29"/>
  <c r="X99" i="29"/>
  <c r="Z99" i="29"/>
  <c r="AB99" i="29"/>
  <c r="AD99" i="29"/>
  <c r="I99" i="29"/>
  <c r="K99" i="29"/>
  <c r="M99" i="29"/>
  <c r="O99" i="29"/>
  <c r="Q99" i="29"/>
  <c r="S99" i="29"/>
  <c r="U99" i="29"/>
  <c r="W99" i="29"/>
  <c r="Y99" i="29"/>
  <c r="AA99" i="29"/>
  <c r="AC99" i="29"/>
  <c r="AE99" i="29"/>
  <c r="AG99" i="29"/>
  <c r="H100" i="29"/>
  <c r="J100" i="29"/>
  <c r="L100" i="29"/>
  <c r="N100" i="29"/>
  <c r="P100" i="29"/>
  <c r="R100" i="29"/>
  <c r="T100" i="29"/>
  <c r="V100" i="29"/>
  <c r="X100" i="29"/>
  <c r="Z100" i="29"/>
  <c r="AB100" i="29"/>
  <c r="AD100" i="29"/>
  <c r="I100" i="29"/>
  <c r="K100" i="29"/>
  <c r="M100" i="29"/>
  <c r="O100" i="29"/>
  <c r="Q100" i="29"/>
  <c r="S100" i="29"/>
  <c r="U100" i="29"/>
  <c r="W100" i="29"/>
  <c r="Y100" i="29"/>
  <c r="AA100" i="29"/>
  <c r="AC100" i="29"/>
  <c r="AE100" i="29"/>
  <c r="AG100" i="29"/>
  <c r="H101" i="29"/>
  <c r="J101" i="29"/>
  <c r="L101" i="29"/>
  <c r="N101" i="29"/>
  <c r="P101" i="29"/>
  <c r="R101" i="29"/>
  <c r="T101" i="29"/>
  <c r="V101" i="29"/>
  <c r="X101" i="29"/>
  <c r="Z101" i="29"/>
  <c r="AB101" i="29"/>
  <c r="AD101" i="29"/>
  <c r="I101" i="29"/>
  <c r="K101" i="29"/>
  <c r="M101" i="29"/>
  <c r="O101" i="29"/>
  <c r="Q101" i="29"/>
  <c r="S101" i="29"/>
  <c r="U101" i="29"/>
  <c r="W101" i="29"/>
  <c r="Y101" i="29"/>
  <c r="AA101" i="29"/>
  <c r="AC101" i="29"/>
  <c r="AE101" i="29"/>
  <c r="AG101" i="29"/>
  <c r="H102" i="29"/>
  <c r="J102" i="29"/>
  <c r="L102" i="29"/>
  <c r="N102" i="29"/>
  <c r="P102" i="29"/>
  <c r="R102" i="29"/>
  <c r="T102" i="29"/>
  <c r="V102" i="29"/>
  <c r="X102" i="29"/>
  <c r="Z102" i="29"/>
  <c r="AB102" i="29"/>
  <c r="AD102" i="29"/>
  <c r="I102" i="29"/>
  <c r="K102" i="29"/>
  <c r="M102" i="29"/>
  <c r="O102" i="29"/>
  <c r="Q102" i="29"/>
  <c r="S102" i="29"/>
  <c r="U102" i="29"/>
  <c r="W102" i="29"/>
  <c r="Y102" i="29"/>
  <c r="AA102" i="29"/>
  <c r="AC102" i="29"/>
  <c r="AE102" i="29"/>
  <c r="AG102" i="29"/>
  <c r="H103" i="29"/>
  <c r="J103" i="29"/>
  <c r="L103" i="29"/>
  <c r="N103" i="29"/>
  <c r="P103" i="29"/>
  <c r="R103" i="29"/>
  <c r="T103" i="29"/>
  <c r="V103" i="29"/>
  <c r="X103" i="29"/>
  <c r="Z103" i="29"/>
  <c r="AB103" i="29"/>
  <c r="AD103" i="29"/>
  <c r="I103" i="29"/>
  <c r="K103" i="29"/>
  <c r="M103" i="29"/>
  <c r="O103" i="29"/>
  <c r="Q103" i="29"/>
  <c r="S103" i="29"/>
  <c r="U103" i="29"/>
  <c r="W103" i="29"/>
  <c r="Y103" i="29"/>
  <c r="AA103" i="29"/>
  <c r="AC103" i="29"/>
  <c r="AE103" i="29"/>
  <c r="AG103" i="29"/>
  <c r="H104" i="29"/>
  <c r="J104" i="29"/>
  <c r="L104" i="29"/>
  <c r="N104" i="29"/>
  <c r="P104" i="29"/>
  <c r="R104" i="29"/>
  <c r="T104" i="29"/>
  <c r="V104" i="29"/>
  <c r="X104" i="29"/>
  <c r="Z104" i="29"/>
  <c r="AB104" i="29"/>
  <c r="AD104" i="29"/>
  <c r="I104" i="29"/>
  <c r="K104" i="29"/>
  <c r="M104" i="29"/>
  <c r="O104" i="29"/>
  <c r="Q104" i="29"/>
  <c r="S104" i="29"/>
  <c r="U104" i="29"/>
  <c r="W104" i="29"/>
  <c r="Y104" i="29"/>
  <c r="AA104" i="29"/>
  <c r="AC104" i="29"/>
  <c r="AE104" i="29"/>
  <c r="AG104" i="29"/>
  <c r="H105" i="29"/>
  <c r="J105" i="29"/>
  <c r="L105" i="29"/>
  <c r="N105" i="29"/>
  <c r="P105" i="29"/>
  <c r="R105" i="29"/>
  <c r="T105" i="29"/>
  <c r="V105" i="29"/>
  <c r="X105" i="29"/>
  <c r="Z105" i="29"/>
  <c r="AB105" i="29"/>
  <c r="AD105" i="29"/>
  <c r="I105" i="29"/>
  <c r="K105" i="29"/>
  <c r="M105" i="29"/>
  <c r="O105" i="29"/>
  <c r="Q105" i="29"/>
  <c r="S105" i="29"/>
  <c r="U105" i="29"/>
  <c r="W105" i="29"/>
  <c r="Y105" i="29"/>
  <c r="AA105" i="29"/>
  <c r="AC105" i="29"/>
  <c r="AE105" i="29"/>
  <c r="AG105" i="29"/>
  <c r="H106" i="29"/>
  <c r="J106" i="29"/>
  <c r="L106" i="29"/>
  <c r="N106" i="29"/>
  <c r="P106" i="29"/>
  <c r="R106" i="29"/>
  <c r="T106" i="29"/>
  <c r="V106" i="29"/>
  <c r="X106" i="29"/>
  <c r="Z106" i="29"/>
  <c r="AB106" i="29"/>
  <c r="AD106" i="29"/>
  <c r="I106" i="29"/>
  <c r="K106" i="29"/>
  <c r="M106" i="29"/>
  <c r="O106" i="29"/>
  <c r="Q106" i="29"/>
  <c r="S106" i="29"/>
  <c r="U106" i="29"/>
  <c r="W106" i="29"/>
  <c r="Y106" i="29"/>
  <c r="AA106" i="29"/>
  <c r="AC106" i="29"/>
  <c r="AE106" i="29"/>
  <c r="AG106" i="29"/>
  <c r="H107" i="29"/>
  <c r="J107" i="29"/>
  <c r="L107" i="29"/>
  <c r="N107" i="29"/>
  <c r="P107" i="29"/>
  <c r="R107" i="29"/>
  <c r="T107" i="29"/>
  <c r="V107" i="29"/>
  <c r="X107" i="29"/>
  <c r="Z107" i="29"/>
  <c r="AB107" i="29"/>
  <c r="AD107" i="29"/>
  <c r="I107" i="29"/>
  <c r="K107" i="29"/>
  <c r="M107" i="29"/>
  <c r="O107" i="29"/>
  <c r="Q107" i="29"/>
  <c r="S107" i="29"/>
  <c r="U107" i="29"/>
  <c r="W107" i="29"/>
  <c r="Y107" i="29"/>
  <c r="AA107" i="29"/>
  <c r="AC107" i="29"/>
  <c r="AE107" i="29"/>
  <c r="AG107" i="29"/>
  <c r="H108" i="29"/>
  <c r="J108" i="29"/>
  <c r="L108" i="29"/>
  <c r="N108" i="29"/>
  <c r="P108" i="29"/>
  <c r="R108" i="29"/>
  <c r="T108" i="29"/>
  <c r="V108" i="29"/>
  <c r="X108" i="29"/>
  <c r="Z108" i="29"/>
  <c r="AB108" i="29"/>
  <c r="AD108" i="29"/>
  <c r="I108" i="29"/>
  <c r="K108" i="29"/>
  <c r="M108" i="29"/>
  <c r="O108" i="29"/>
  <c r="Q108" i="29"/>
  <c r="S108" i="29"/>
  <c r="U108" i="29"/>
  <c r="W108" i="29"/>
  <c r="Y108" i="29"/>
  <c r="AA108" i="29"/>
  <c r="AC108" i="29"/>
  <c r="AE108" i="29"/>
  <c r="AG108" i="29"/>
  <c r="H109" i="29"/>
  <c r="J109" i="29"/>
  <c r="L109" i="29"/>
  <c r="N109" i="29"/>
  <c r="P109" i="29"/>
  <c r="R109" i="29"/>
  <c r="T109" i="29"/>
  <c r="V109" i="29"/>
  <c r="X109" i="29"/>
  <c r="Z109" i="29"/>
  <c r="AB109" i="29"/>
  <c r="AD109" i="29"/>
  <c r="I109" i="29"/>
  <c r="K109" i="29"/>
  <c r="M109" i="29"/>
  <c r="O109" i="29"/>
  <c r="Q109" i="29"/>
  <c r="S109" i="29"/>
  <c r="U109" i="29"/>
  <c r="W109" i="29"/>
  <c r="Y109" i="29"/>
  <c r="AA109" i="29"/>
  <c r="AC109" i="29"/>
  <c r="AE109" i="29"/>
  <c r="AG109" i="29"/>
  <c r="H110" i="29"/>
  <c r="J110" i="29"/>
  <c r="L110" i="29"/>
  <c r="N110" i="29"/>
  <c r="P110" i="29"/>
  <c r="R110" i="29"/>
  <c r="T110" i="29"/>
  <c r="V110" i="29"/>
  <c r="X110" i="29"/>
  <c r="Z110" i="29"/>
  <c r="AB110" i="29"/>
  <c r="AD110" i="29"/>
  <c r="I110" i="29"/>
  <c r="K110" i="29"/>
  <c r="M110" i="29"/>
  <c r="O110" i="29"/>
  <c r="Q110" i="29"/>
  <c r="S110" i="29"/>
  <c r="U110" i="29"/>
  <c r="W110" i="29"/>
  <c r="Y110" i="29"/>
  <c r="AA110" i="29"/>
  <c r="AC110" i="29"/>
  <c r="AE110" i="29"/>
  <c r="AG110" i="29"/>
  <c r="H111" i="29"/>
  <c r="J111" i="29"/>
  <c r="L111" i="29"/>
  <c r="N111" i="29"/>
  <c r="P111" i="29"/>
  <c r="R111" i="29"/>
  <c r="T111" i="29"/>
  <c r="V111" i="29"/>
  <c r="X111" i="29"/>
  <c r="Z111" i="29"/>
  <c r="AB111" i="29"/>
  <c r="AD111" i="29"/>
  <c r="I111" i="29"/>
  <c r="K111" i="29"/>
  <c r="M111" i="29"/>
  <c r="O111" i="29"/>
  <c r="Q111" i="29"/>
  <c r="S111" i="29"/>
  <c r="U111" i="29"/>
  <c r="W111" i="29"/>
  <c r="Y111" i="29"/>
  <c r="AA111" i="29"/>
  <c r="AC111" i="29"/>
  <c r="AE111" i="29"/>
  <c r="AG111" i="29"/>
  <c r="H112" i="29"/>
  <c r="J112" i="29"/>
  <c r="L112" i="29"/>
  <c r="N112" i="29"/>
  <c r="P112" i="29"/>
  <c r="R112" i="29"/>
  <c r="T112" i="29"/>
  <c r="V112" i="29"/>
  <c r="X112" i="29"/>
  <c r="Z112" i="29"/>
  <c r="AB112" i="29"/>
  <c r="AD112" i="29"/>
  <c r="I112" i="29"/>
  <c r="K112" i="29"/>
  <c r="M112" i="29"/>
  <c r="O112" i="29"/>
  <c r="Q112" i="29"/>
  <c r="S112" i="29"/>
  <c r="U112" i="29"/>
  <c r="W112" i="29"/>
  <c r="Y112" i="29"/>
  <c r="AA112" i="29"/>
  <c r="AC112" i="29"/>
  <c r="AE112" i="29"/>
  <c r="AG112" i="29"/>
  <c r="H113" i="29"/>
  <c r="J113" i="29"/>
  <c r="L113" i="29"/>
  <c r="N113" i="29"/>
  <c r="P113" i="29"/>
  <c r="R113" i="29"/>
  <c r="T113" i="29"/>
  <c r="V113" i="29"/>
  <c r="X113" i="29"/>
  <c r="Z113" i="29"/>
  <c r="AB113" i="29"/>
  <c r="AD113" i="29"/>
  <c r="I113" i="29"/>
  <c r="K113" i="29"/>
  <c r="M113" i="29"/>
  <c r="O113" i="29"/>
  <c r="Q113" i="29"/>
  <c r="S113" i="29"/>
  <c r="U113" i="29"/>
  <c r="W113" i="29"/>
  <c r="Y113" i="29"/>
  <c r="AA113" i="29"/>
  <c r="AC113" i="29"/>
  <c r="AE113" i="29"/>
  <c r="AG113" i="29"/>
  <c r="H114" i="29"/>
  <c r="J114" i="29"/>
  <c r="L114" i="29"/>
  <c r="N114" i="29"/>
  <c r="P114" i="29"/>
  <c r="R114" i="29"/>
  <c r="T114" i="29"/>
  <c r="V114" i="29"/>
  <c r="X114" i="29"/>
  <c r="Z114" i="29"/>
  <c r="AB114" i="29"/>
  <c r="AD114" i="29"/>
  <c r="I114" i="29"/>
  <c r="K114" i="29"/>
  <c r="M114" i="29"/>
  <c r="O114" i="29"/>
  <c r="Q114" i="29"/>
  <c r="S114" i="29"/>
  <c r="U114" i="29"/>
  <c r="W114" i="29"/>
  <c r="Y114" i="29"/>
  <c r="AA114" i="29"/>
  <c r="AC114" i="29"/>
  <c r="AE114" i="29"/>
  <c r="AG114" i="29"/>
  <c r="H16" i="29"/>
  <c r="J16" i="29"/>
  <c r="L16" i="29"/>
  <c r="N16" i="29"/>
  <c r="P16" i="29"/>
  <c r="R16" i="29"/>
  <c r="T16" i="29"/>
  <c r="V16" i="29"/>
  <c r="X16" i="29"/>
  <c r="Z16" i="29"/>
  <c r="AB16" i="29"/>
  <c r="AD16" i="29"/>
  <c r="I16" i="29"/>
  <c r="K16" i="29"/>
  <c r="M16" i="29"/>
  <c r="O16" i="29"/>
  <c r="Q16" i="29"/>
  <c r="S16" i="29"/>
  <c r="U16" i="29"/>
  <c r="W16" i="29"/>
  <c r="Y16" i="29"/>
  <c r="AA16" i="29"/>
  <c r="AC16" i="29"/>
  <c r="AE16" i="29"/>
  <c r="AG16" i="29"/>
  <c r="H17" i="29"/>
  <c r="J17" i="29"/>
  <c r="L17" i="29"/>
  <c r="N17" i="29"/>
  <c r="P17" i="29"/>
  <c r="R17" i="29"/>
  <c r="T17" i="29"/>
  <c r="V17" i="29"/>
  <c r="X17" i="29"/>
  <c r="Z17" i="29"/>
  <c r="AB17" i="29"/>
  <c r="AD17" i="29"/>
  <c r="I17" i="29"/>
  <c r="K17" i="29"/>
  <c r="M17" i="29"/>
  <c r="O17" i="29"/>
  <c r="Q17" i="29"/>
  <c r="S17" i="29"/>
  <c r="U17" i="29"/>
  <c r="W17" i="29"/>
  <c r="Y17" i="29"/>
  <c r="AA17" i="29"/>
  <c r="AC17" i="29"/>
  <c r="AE17" i="29"/>
  <c r="AG17" i="29"/>
  <c r="H18" i="29"/>
  <c r="J18" i="29"/>
  <c r="L18" i="29"/>
  <c r="N18" i="29"/>
  <c r="P18" i="29"/>
  <c r="R18" i="29"/>
  <c r="T18" i="29"/>
  <c r="V18" i="29"/>
  <c r="X18" i="29"/>
  <c r="Z18" i="29"/>
  <c r="AB18" i="29"/>
  <c r="AD18" i="29"/>
  <c r="I18" i="29"/>
  <c r="K18" i="29"/>
  <c r="M18" i="29"/>
  <c r="O18" i="29"/>
  <c r="Q18" i="29"/>
  <c r="S18" i="29"/>
  <c r="U18" i="29"/>
  <c r="W18" i="29"/>
  <c r="Y18" i="29"/>
  <c r="AA18" i="29"/>
  <c r="AC18" i="29"/>
  <c r="AE18" i="29"/>
  <c r="AG18" i="29"/>
  <c r="H19" i="29"/>
  <c r="J19" i="29"/>
  <c r="L19" i="29"/>
  <c r="N19" i="29"/>
  <c r="P19" i="29"/>
  <c r="R19" i="29"/>
  <c r="T19" i="29"/>
  <c r="V19" i="29"/>
  <c r="X19" i="29"/>
  <c r="Z19" i="29"/>
  <c r="AB19" i="29"/>
  <c r="AD19" i="29"/>
  <c r="I19" i="29"/>
  <c r="K19" i="29"/>
  <c r="M19" i="29"/>
  <c r="O19" i="29"/>
  <c r="Q19" i="29"/>
  <c r="S19" i="29"/>
  <c r="U19" i="29"/>
  <c r="W19" i="29"/>
  <c r="Y19" i="29"/>
  <c r="AA19" i="29"/>
  <c r="AC19" i="29"/>
  <c r="AE19" i="29"/>
  <c r="AG19" i="29"/>
  <c r="H20" i="29"/>
  <c r="J20" i="29"/>
  <c r="L20" i="29"/>
  <c r="N20" i="29"/>
  <c r="P20" i="29"/>
  <c r="R20" i="29"/>
  <c r="T20" i="29"/>
  <c r="V20" i="29"/>
  <c r="X20" i="29"/>
  <c r="Z20" i="29"/>
  <c r="AB20" i="29"/>
  <c r="AD20" i="29"/>
  <c r="I20" i="29"/>
  <c r="K20" i="29"/>
  <c r="M20" i="29"/>
  <c r="O20" i="29"/>
  <c r="Q20" i="29"/>
  <c r="S20" i="29"/>
  <c r="U20" i="29"/>
  <c r="W20" i="29"/>
  <c r="Y20" i="29"/>
  <c r="AA20" i="29"/>
  <c r="AC20" i="29"/>
  <c r="AE20" i="29"/>
  <c r="AG20" i="29"/>
  <c r="H21" i="29"/>
  <c r="J21" i="29"/>
  <c r="L21" i="29"/>
  <c r="N21" i="29"/>
  <c r="P21" i="29"/>
  <c r="R21" i="29"/>
  <c r="T21" i="29"/>
  <c r="V21" i="29"/>
  <c r="X21" i="29"/>
  <c r="Z21" i="29"/>
  <c r="AB21" i="29"/>
  <c r="AD21" i="29"/>
  <c r="I21" i="29"/>
  <c r="K21" i="29"/>
  <c r="M21" i="29"/>
  <c r="O21" i="29"/>
  <c r="Q21" i="29"/>
  <c r="S21" i="29"/>
  <c r="U21" i="29"/>
  <c r="W21" i="29"/>
  <c r="Y21" i="29"/>
  <c r="AA21" i="29"/>
  <c r="AC21" i="29"/>
  <c r="AE21" i="29"/>
  <c r="AG21" i="29"/>
  <c r="H22" i="29"/>
  <c r="J22" i="29"/>
  <c r="L22" i="29"/>
  <c r="N22" i="29"/>
  <c r="P22" i="29"/>
  <c r="R22" i="29"/>
  <c r="T22" i="29"/>
  <c r="V22" i="29"/>
  <c r="X22" i="29"/>
  <c r="Z22" i="29"/>
  <c r="AB22" i="29"/>
  <c r="AD22" i="29"/>
  <c r="I22" i="29"/>
  <c r="K22" i="29"/>
  <c r="M22" i="29"/>
  <c r="O22" i="29"/>
  <c r="Q22" i="29"/>
  <c r="S22" i="29"/>
  <c r="U22" i="29"/>
  <c r="W22" i="29"/>
  <c r="Y22" i="29"/>
  <c r="AA22" i="29"/>
  <c r="AC22" i="29"/>
  <c r="AE22" i="29"/>
  <c r="AG22" i="29"/>
  <c r="K64" i="24"/>
  <c r="I64" i="24"/>
  <c r="H64" i="24"/>
  <c r="K13" i="24"/>
  <c r="I13" i="24"/>
  <c r="H13" i="24"/>
  <c r="K75" i="23"/>
  <c r="I75" i="23"/>
  <c r="H75" i="23"/>
  <c r="K13" i="23"/>
  <c r="I13" i="23"/>
  <c r="H13" i="23"/>
  <c r="K88" i="22"/>
  <c r="I88" i="22"/>
  <c r="H88" i="22"/>
  <c r="K13" i="22"/>
  <c r="I13" i="22"/>
  <c r="H13" i="22"/>
  <c r="K86" i="21"/>
  <c r="I86" i="21"/>
  <c r="H86" i="21"/>
  <c r="K13" i="21"/>
  <c r="I13" i="21"/>
  <c r="H13" i="21"/>
  <c r="K80" i="20"/>
  <c r="I80" i="20"/>
  <c r="H80" i="20"/>
  <c r="K13" i="20"/>
  <c r="I13" i="20"/>
  <c r="H13" i="20"/>
  <c r="K78" i="19"/>
  <c r="I78" i="19"/>
  <c r="H78" i="19"/>
  <c r="K13" i="19"/>
  <c r="I13" i="19"/>
  <c r="H13" i="19"/>
  <c r="K81" i="18"/>
  <c r="I81" i="18"/>
  <c r="H81" i="18"/>
  <c r="K13" i="18"/>
  <c r="I13" i="18"/>
  <c r="H13" i="18"/>
  <c r="K83" i="17"/>
  <c r="I83" i="17"/>
  <c r="H83" i="17"/>
  <c r="K13" i="17"/>
  <c r="I13" i="17"/>
  <c r="H13" i="17"/>
  <c r="K79" i="16"/>
  <c r="I79" i="16"/>
  <c r="H79" i="16"/>
  <c r="K13" i="16"/>
  <c r="I13" i="16"/>
  <c r="H13" i="16"/>
  <c r="K101" i="15"/>
  <c r="I101" i="15"/>
  <c r="H101" i="15"/>
  <c r="K13" i="15"/>
  <c r="I13" i="15"/>
  <c r="H13" i="15"/>
  <c r="K76" i="27"/>
  <c r="I76" i="27"/>
  <c r="H76" i="27"/>
  <c r="K13" i="27"/>
  <c r="I13" i="27"/>
  <c r="H13" i="27"/>
  <c r="F11" i="27"/>
  <c r="F4" i="26"/>
  <c r="K15" i="29"/>
  <c r="AE15" i="29"/>
  <c r="AD15" i="29"/>
  <c r="AC15" i="29"/>
  <c r="AB15" i="29"/>
  <c r="AA15" i="29"/>
  <c r="Z15" i="29"/>
  <c r="Y15" i="29"/>
  <c r="X15" i="29"/>
  <c r="W15" i="29"/>
  <c r="V15" i="29"/>
  <c r="U15" i="29"/>
  <c r="T15" i="29"/>
  <c r="S15" i="29"/>
  <c r="R15" i="29"/>
  <c r="Q15" i="29"/>
  <c r="P15" i="29"/>
  <c r="O15" i="29"/>
  <c r="N15" i="29"/>
  <c r="M15" i="29"/>
  <c r="L15" i="29"/>
  <c r="I15" i="29"/>
  <c r="J15" i="29"/>
  <c r="H15" i="29"/>
  <c r="S21" i="28"/>
  <c r="S15" i="28"/>
  <c r="F11" i="24"/>
  <c r="F11" i="23"/>
  <c r="F11" i="22"/>
  <c r="F11" i="21"/>
  <c r="F11" i="20"/>
  <c r="F11" i="19"/>
  <c r="F11" i="18"/>
  <c r="F11" i="17"/>
  <c r="F11" i="16"/>
  <c r="F11" i="15"/>
  <c r="F11" i="26"/>
  <c r="S40" i="28"/>
  <c r="S39" i="28"/>
  <c r="K59" i="26"/>
  <c r="H59" i="26"/>
  <c r="K13" i="26"/>
  <c r="H13" i="26"/>
  <c r="S19" i="28"/>
  <c r="S22" i="28"/>
  <c r="S23" i="28"/>
  <c r="S24" i="28"/>
  <c r="S25" i="28"/>
  <c r="S26" i="28"/>
  <c r="S27" i="28"/>
  <c r="S30" i="28"/>
  <c r="S31" i="28"/>
  <c r="S32" i="28"/>
  <c r="S33" i="28"/>
  <c r="S34" i="28"/>
  <c r="S37" i="28"/>
  <c r="AG115" i="29"/>
  <c r="AG15" i="29"/>
  <c r="I59" i="26"/>
  <c r="I13" i="26"/>
  <c r="G34" i="28"/>
  <c r="G36" i="28"/>
  <c r="E36" i="28"/>
  <c r="F36" i="29"/>
  <c r="AE115" i="29"/>
  <c r="AC115" i="29"/>
  <c r="AB115" i="29"/>
  <c r="AA115" i="29"/>
  <c r="Z115" i="29"/>
  <c r="X115" i="29"/>
  <c r="F40" i="29"/>
  <c r="T115" i="29"/>
  <c r="S115" i="29"/>
  <c r="E33" i="29"/>
  <c r="F26" i="29"/>
  <c r="E30" i="29"/>
  <c r="E66" i="29"/>
  <c r="E50" i="29"/>
  <c r="F74" i="29"/>
  <c r="F56" i="29"/>
  <c r="F48" i="29"/>
  <c r="F32" i="29"/>
  <c r="F64" i="29"/>
  <c r="G31" i="28"/>
  <c r="G35" i="32"/>
  <c r="G30" i="32"/>
  <c r="G25" i="32"/>
  <c r="G34" i="32"/>
  <c r="G31" i="32"/>
  <c r="G26" i="32"/>
  <c r="G27" i="28"/>
  <c r="G28" i="28"/>
  <c r="G30" i="28"/>
  <c r="G37" i="28"/>
  <c r="G26" i="28"/>
  <c r="G32" i="28"/>
  <c r="G29" i="32"/>
  <c r="S32" i="32"/>
  <c r="F32" i="32"/>
  <c r="H32" i="32"/>
  <c r="S27" i="32"/>
  <c r="H27" i="32"/>
  <c r="F27" i="32"/>
  <c r="G28" i="32"/>
  <c r="H26" i="28"/>
  <c r="H31" i="28"/>
  <c r="H35" i="28"/>
  <c r="H34" i="32"/>
  <c r="H25" i="28"/>
  <c r="H30" i="28"/>
  <c r="H34" i="28"/>
  <c r="H24" i="28"/>
  <c r="H28" i="28"/>
  <c r="H33" i="28"/>
  <c r="H28" i="32"/>
  <c r="H23" i="28"/>
  <c r="H27" i="28"/>
  <c r="H32" i="28"/>
  <c r="H37" i="28"/>
  <c r="S33" i="32"/>
  <c r="H33" i="32"/>
  <c r="F33" i="32"/>
  <c r="S29" i="32"/>
  <c r="H29" i="32"/>
  <c r="F29" i="32"/>
  <c r="S24" i="32"/>
  <c r="H24" i="32"/>
  <c r="G33" i="28"/>
  <c r="G35" i="28"/>
  <c r="G25" i="28"/>
  <c r="S35" i="32"/>
  <c r="H35" i="32"/>
  <c r="F35" i="32"/>
  <c r="S30" i="32"/>
  <c r="H30" i="32"/>
  <c r="F30" i="32"/>
  <c r="S25" i="32"/>
  <c r="H25" i="32"/>
  <c r="F25" i="32"/>
  <c r="G33" i="32"/>
  <c r="S31" i="32"/>
  <c r="H31" i="32"/>
  <c r="F31" i="32"/>
  <c r="S26" i="32"/>
  <c r="H26" i="32"/>
  <c r="F26" i="32"/>
  <c r="G32" i="32"/>
  <c r="G27" i="32"/>
  <c r="E26" i="29"/>
  <c r="E45" i="29"/>
  <c r="E41" i="29"/>
  <c r="E29" i="29"/>
  <c r="E25" i="29"/>
  <c r="E19" i="29"/>
  <c r="E114" i="29"/>
  <c r="E110" i="29"/>
  <c r="E106" i="29"/>
  <c r="E102" i="29"/>
  <c r="E98" i="29"/>
  <c r="E94" i="29"/>
  <c r="E90" i="29"/>
  <c r="E86" i="29"/>
  <c r="E82" i="29"/>
  <c r="E59" i="29"/>
  <c r="E51" i="29"/>
  <c r="E78" i="29"/>
  <c r="E74" i="29"/>
  <c r="G74" i="29"/>
  <c r="AF74" i="29"/>
  <c r="E70" i="29"/>
  <c r="E22" i="29"/>
  <c r="E113" i="29"/>
  <c r="E109" i="29"/>
  <c r="E105" i="29"/>
  <c r="E97" i="29"/>
  <c r="E93" i="29"/>
  <c r="E89" i="29"/>
  <c r="E81" i="29"/>
  <c r="E77" i="29"/>
  <c r="E73" i="29"/>
  <c r="E62" i="29"/>
  <c r="E58" i="29"/>
  <c r="E54" i="29"/>
  <c r="E43" i="29"/>
  <c r="E35" i="29"/>
  <c r="E16" i="29"/>
  <c r="E107" i="29"/>
  <c r="E99" i="29"/>
  <c r="E91" i="29"/>
  <c r="E83" i="29"/>
  <c r="E75" i="29"/>
  <c r="E67" i="29"/>
  <c r="E49" i="29"/>
  <c r="E65" i="29"/>
  <c r="E61" i="29"/>
  <c r="E57" i="29"/>
  <c r="E46" i="29"/>
  <c r="E42" i="29"/>
  <c r="E38" i="29"/>
  <c r="E34" i="29"/>
  <c r="E27" i="29"/>
  <c r="F28" i="29"/>
  <c r="F24" i="29"/>
  <c r="F58" i="29"/>
  <c r="F54" i="29"/>
  <c r="F50" i="29"/>
  <c r="F114" i="29"/>
  <c r="F106" i="29"/>
  <c r="F102" i="29"/>
  <c r="F98" i="29"/>
  <c r="F90" i="29"/>
  <c r="F86" i="29"/>
  <c r="F82" i="29"/>
  <c r="G82" i="29"/>
  <c r="AF82" i="29"/>
  <c r="F66" i="29"/>
  <c r="K115" i="29"/>
  <c r="F21" i="29"/>
  <c r="F112" i="29"/>
  <c r="F104" i="29"/>
  <c r="F96" i="29"/>
  <c r="F88" i="29"/>
  <c r="F80" i="29"/>
  <c r="F72" i="29"/>
  <c r="F42" i="29"/>
  <c r="F34" i="29"/>
  <c r="F30" i="29"/>
  <c r="F22" i="32"/>
  <c r="E18" i="29"/>
  <c r="E101" i="29"/>
  <c r="E85" i="29"/>
  <c r="E69" i="29"/>
  <c r="E53" i="29"/>
  <c r="F19" i="29"/>
  <c r="F70" i="29"/>
  <c r="F38" i="29"/>
  <c r="F20" i="28"/>
  <c r="J20" i="28"/>
  <c r="N20" i="28"/>
  <c r="Q20" i="28"/>
  <c r="I20" i="28"/>
  <c r="N64" i="24"/>
  <c r="E20" i="30"/>
  <c r="N78" i="19"/>
  <c r="E14" i="30"/>
  <c r="N13" i="17"/>
  <c r="F9" i="17"/>
  <c r="I19" i="28"/>
  <c r="N13" i="19"/>
  <c r="F9" i="19"/>
  <c r="N13" i="16"/>
  <c r="F9" i="16"/>
  <c r="N83" i="17"/>
  <c r="E10" i="30"/>
  <c r="N81" i="18"/>
  <c r="N13" i="21"/>
  <c r="F9" i="21"/>
  <c r="N86" i="21"/>
  <c r="E16" i="30"/>
  <c r="N13" i="24"/>
  <c r="F9" i="24"/>
  <c r="L13" i="21"/>
  <c r="F5" i="21"/>
  <c r="J17" i="28"/>
  <c r="J16" i="28"/>
  <c r="J18" i="28"/>
  <c r="J18" i="32"/>
  <c r="I20" i="32"/>
  <c r="N13" i="27"/>
  <c r="F9" i="27"/>
  <c r="N13" i="15"/>
  <c r="F9" i="15"/>
  <c r="N18" i="32"/>
  <c r="N17" i="28"/>
  <c r="N16" i="28"/>
  <c r="N18" i="28"/>
  <c r="I16" i="28"/>
  <c r="I18" i="28"/>
  <c r="I17" i="28"/>
  <c r="N79" i="16"/>
  <c r="E9" i="30"/>
  <c r="Q17" i="28"/>
  <c r="F17" i="28"/>
  <c r="Q16" i="28"/>
  <c r="F18" i="28"/>
  <c r="F16" i="28"/>
  <c r="I17" i="32"/>
  <c r="Q18" i="28"/>
  <c r="Q33" i="32"/>
  <c r="J13" i="24"/>
  <c r="F6" i="24"/>
  <c r="Q26" i="32"/>
  <c r="S17" i="32"/>
  <c r="Q24" i="32"/>
  <c r="F19" i="32"/>
  <c r="M80" i="20"/>
  <c r="D15" i="30"/>
  <c r="N20" i="32"/>
  <c r="D11" i="30"/>
  <c r="M13" i="16"/>
  <c r="F8" i="16"/>
  <c r="Q30" i="32"/>
  <c r="J64" i="24"/>
  <c r="N80" i="20"/>
  <c r="E15" i="30"/>
  <c r="M13" i="26"/>
  <c r="F8" i="26"/>
  <c r="L79" i="16"/>
  <c r="M83" i="17"/>
  <c r="D10" i="30"/>
  <c r="Q17" i="32"/>
  <c r="M64" i="24"/>
  <c r="D20" i="30"/>
  <c r="I19" i="32"/>
  <c r="J76" i="27"/>
  <c r="J13" i="27"/>
  <c r="F6" i="27"/>
  <c r="G23" i="32"/>
  <c r="H22" i="32"/>
  <c r="H23" i="32"/>
  <c r="J101" i="15"/>
  <c r="J13" i="15"/>
  <c r="F6" i="15"/>
  <c r="G24" i="32"/>
  <c r="G22" i="28"/>
  <c r="G24" i="28"/>
  <c r="G22" i="32"/>
  <c r="L13" i="26"/>
  <c r="F5" i="26"/>
  <c r="N13" i="26"/>
  <c r="F9" i="26"/>
  <c r="N59" i="26"/>
  <c r="E5" i="30"/>
  <c r="J17" i="32"/>
  <c r="J19" i="32"/>
  <c r="J16" i="32"/>
  <c r="J20" i="32"/>
  <c r="L83" i="17"/>
  <c r="M13" i="22"/>
  <c r="F8" i="22"/>
  <c r="M75" i="23"/>
  <c r="D19" i="30"/>
  <c r="N13" i="23"/>
  <c r="F9" i="23"/>
  <c r="N75" i="23"/>
  <c r="E19" i="30"/>
  <c r="E21" i="29"/>
  <c r="F20" i="29"/>
  <c r="E20" i="29"/>
  <c r="F108" i="29"/>
  <c r="E104" i="29"/>
  <c r="F103" i="29"/>
  <c r="E103" i="29"/>
  <c r="F92" i="29"/>
  <c r="E88" i="29"/>
  <c r="F87" i="29"/>
  <c r="E87" i="29"/>
  <c r="F76" i="29"/>
  <c r="E72" i="29"/>
  <c r="F71" i="29"/>
  <c r="E71" i="29"/>
  <c r="F60" i="29"/>
  <c r="E56" i="29"/>
  <c r="E55" i="29"/>
  <c r="F53" i="29"/>
  <c r="F44" i="29"/>
  <c r="E40" i="29"/>
  <c r="E39" i="29"/>
  <c r="F37" i="29"/>
  <c r="E24" i="29"/>
  <c r="F23" i="29"/>
  <c r="E23" i="29"/>
  <c r="F22" i="28"/>
  <c r="F24" i="32"/>
  <c r="Q35" i="32"/>
  <c r="Q29" i="32"/>
  <c r="Q22" i="32"/>
  <c r="Q22" i="28"/>
  <c r="F17" i="32"/>
  <c r="F23" i="32"/>
  <c r="L13" i="24"/>
  <c r="F5" i="24"/>
  <c r="M81" i="18"/>
  <c r="Q20" i="32"/>
  <c r="J115" i="29"/>
  <c r="E15" i="29"/>
  <c r="N115" i="29"/>
  <c r="R115" i="29"/>
  <c r="U115" i="29"/>
  <c r="H22" i="28"/>
  <c r="M79" i="16"/>
  <c r="D9" i="30"/>
  <c r="J59" i="26"/>
  <c r="M59" i="26"/>
  <c r="D5" i="30"/>
  <c r="M13" i="18"/>
  <c r="F8" i="18"/>
  <c r="E11" i="30"/>
  <c r="N13" i="18"/>
  <c r="F9" i="18"/>
  <c r="N88" i="22"/>
  <c r="E18" i="30"/>
  <c r="N13" i="22"/>
  <c r="F9" i="22"/>
  <c r="M13" i="23"/>
  <c r="F8" i="23"/>
  <c r="Q23" i="32"/>
  <c r="Q27" i="32"/>
  <c r="Q32" i="32"/>
  <c r="Q19" i="28"/>
  <c r="Q16" i="32"/>
  <c r="Q18" i="32"/>
  <c r="Q19" i="32"/>
  <c r="L64" i="24"/>
  <c r="W115" i="29"/>
  <c r="F17" i="29"/>
  <c r="E112" i="29"/>
  <c r="F111" i="29"/>
  <c r="E111" i="29"/>
  <c r="F110" i="29"/>
  <c r="F100" i="29"/>
  <c r="E96" i="29"/>
  <c r="F95" i="29"/>
  <c r="E95" i="29"/>
  <c r="F94" i="29"/>
  <c r="F84" i="29"/>
  <c r="E80" i="29"/>
  <c r="F79" i="29"/>
  <c r="E79" i="29"/>
  <c r="F78" i="29"/>
  <c r="F68" i="29"/>
  <c r="E64" i="29"/>
  <c r="E63" i="29"/>
  <c r="F62" i="29"/>
  <c r="F61" i="29"/>
  <c r="F52" i="29"/>
  <c r="E48" i="29"/>
  <c r="E47" i="29"/>
  <c r="F46" i="29"/>
  <c r="F45" i="29"/>
  <c r="E37" i="29"/>
  <c r="E32" i="29"/>
  <c r="F31" i="29"/>
  <c r="E31" i="29"/>
  <c r="F19" i="28"/>
  <c r="F18" i="32"/>
  <c r="F20" i="32"/>
  <c r="Q31" i="32"/>
  <c r="Q25" i="32"/>
  <c r="G23" i="28"/>
  <c r="L13" i="16"/>
  <c r="F5" i="16"/>
  <c r="L13" i="17"/>
  <c r="F5" i="17"/>
  <c r="M88" i="22"/>
  <c r="D18" i="30"/>
  <c r="M13" i="24"/>
  <c r="F8" i="24"/>
  <c r="J19" i="28"/>
  <c r="L115" i="29"/>
  <c r="P115" i="29"/>
  <c r="M13" i="27"/>
  <c r="F8" i="27"/>
  <c r="M76" i="27"/>
  <c r="D6" i="30"/>
  <c r="N76" i="27"/>
  <c r="E6" i="30"/>
  <c r="I32" i="32"/>
  <c r="M78" i="19"/>
  <c r="D14" i="30"/>
  <c r="M13" i="19"/>
  <c r="F8" i="19"/>
  <c r="M13" i="20"/>
  <c r="F8" i="20"/>
  <c r="N13" i="20"/>
  <c r="F9" i="20"/>
  <c r="N17" i="32"/>
  <c r="L86" i="21"/>
  <c r="N19" i="32"/>
  <c r="N19" i="28"/>
  <c r="N16" i="32"/>
  <c r="M86" i="21"/>
  <c r="D16" i="30"/>
  <c r="H115" i="29"/>
  <c r="M115" i="29"/>
  <c r="Q115" i="29"/>
  <c r="AD115" i="29"/>
  <c r="F15" i="29"/>
  <c r="I115" i="29"/>
  <c r="O115" i="29"/>
  <c r="V115" i="29"/>
  <c r="Y115" i="29"/>
  <c r="M13" i="15"/>
  <c r="F8" i="15"/>
  <c r="M101" i="15"/>
  <c r="D7" i="30"/>
  <c r="N101" i="15"/>
  <c r="E7" i="30"/>
  <c r="H20" i="28"/>
  <c r="I16" i="32"/>
  <c r="I18" i="32"/>
  <c r="M13" i="17"/>
  <c r="F8" i="17"/>
  <c r="M13" i="21"/>
  <c r="F8" i="21"/>
  <c r="E17" i="29"/>
  <c r="F16" i="29"/>
  <c r="E100" i="29"/>
  <c r="F99" i="29"/>
  <c r="E84" i="29"/>
  <c r="F83" i="29"/>
  <c r="E68" i="29"/>
  <c r="F67" i="29"/>
  <c r="F65" i="29"/>
  <c r="E52" i="29"/>
  <c r="F49" i="29"/>
  <c r="E36" i="29"/>
  <c r="F35" i="29"/>
  <c r="E108" i="29"/>
  <c r="F107" i="29"/>
  <c r="E92" i="29"/>
  <c r="F91" i="29"/>
  <c r="E76" i="29"/>
  <c r="F75" i="29"/>
  <c r="E60" i="29"/>
  <c r="F57" i="29"/>
  <c r="E44" i="29"/>
  <c r="F41" i="29"/>
  <c r="E28" i="29"/>
  <c r="F27" i="29"/>
  <c r="F22" i="29"/>
  <c r="F113" i="29"/>
  <c r="F105" i="29"/>
  <c r="F97" i="29"/>
  <c r="F89" i="29"/>
  <c r="F81" i="29"/>
  <c r="F73" i="29"/>
  <c r="F63" i="29"/>
  <c r="F55" i="29"/>
  <c r="F47" i="29"/>
  <c r="F39" i="29"/>
  <c r="F33" i="29"/>
  <c r="F25" i="29"/>
  <c r="F18" i="29"/>
  <c r="F109" i="29"/>
  <c r="F101" i="29"/>
  <c r="F93" i="29"/>
  <c r="F85" i="29"/>
  <c r="F77" i="29"/>
  <c r="F69" i="29"/>
  <c r="F59" i="29"/>
  <c r="F51" i="29"/>
  <c r="F43" i="29"/>
  <c r="F29" i="29"/>
  <c r="G26" i="29"/>
  <c r="AF26" i="29"/>
  <c r="G30" i="29"/>
  <c r="AF30" i="29"/>
  <c r="G36" i="29"/>
  <c r="AF36" i="29"/>
  <c r="E28" i="28"/>
  <c r="G86" i="29"/>
  <c r="AF86" i="29"/>
  <c r="G40" i="29"/>
  <c r="AF40" i="29"/>
  <c r="G33" i="29"/>
  <c r="AF33" i="29"/>
  <c r="G56" i="29"/>
  <c r="AF56" i="29"/>
  <c r="G34" i="29"/>
  <c r="AF34" i="29"/>
  <c r="G45" i="29"/>
  <c r="AF45" i="29"/>
  <c r="G91" i="29"/>
  <c r="AF91" i="29"/>
  <c r="G35" i="29"/>
  <c r="AF35" i="29"/>
  <c r="G27" i="29"/>
  <c r="AF27" i="29"/>
  <c r="G29" i="29"/>
  <c r="AF29" i="29"/>
  <c r="G65" i="29"/>
  <c r="AF65" i="29"/>
  <c r="G110" i="29"/>
  <c r="AF110" i="29"/>
  <c r="G70" i="29"/>
  <c r="AF70" i="29"/>
  <c r="G32" i="29"/>
  <c r="AF32" i="29"/>
  <c r="G48" i="29"/>
  <c r="AF48" i="29"/>
  <c r="G93" i="29"/>
  <c r="AF93" i="29"/>
  <c r="G50" i="29"/>
  <c r="AF50" i="29"/>
  <c r="G51" i="29"/>
  <c r="AF51" i="29"/>
  <c r="G75" i="29"/>
  <c r="AF75" i="29"/>
  <c r="G107" i="29"/>
  <c r="AF107" i="29"/>
  <c r="G66" i="29"/>
  <c r="AF66" i="29"/>
  <c r="G64" i="29"/>
  <c r="AF64" i="29"/>
  <c r="G90" i="29"/>
  <c r="AF90" i="29"/>
  <c r="G38" i="29"/>
  <c r="AF38" i="29"/>
  <c r="G105" i="29"/>
  <c r="AF105" i="29"/>
  <c r="G112" i="29"/>
  <c r="AF112" i="29"/>
  <c r="G58" i="29"/>
  <c r="AF58" i="29"/>
  <c r="G72" i="29"/>
  <c r="AF72" i="29"/>
  <c r="G104" i="29"/>
  <c r="AF104" i="29"/>
  <c r="G41" i="29"/>
  <c r="AF41" i="29"/>
  <c r="G49" i="29"/>
  <c r="AF49" i="29"/>
  <c r="I24" i="32"/>
  <c r="I29" i="32"/>
  <c r="I33" i="32"/>
  <c r="I26" i="32"/>
  <c r="I31" i="32"/>
  <c r="I34" i="32"/>
  <c r="E34" i="32"/>
  <c r="C27" i="33"/>
  <c r="I27" i="32"/>
  <c r="I25" i="32"/>
  <c r="I30" i="32"/>
  <c r="I35" i="32"/>
  <c r="I28" i="32"/>
  <c r="E28" i="32"/>
  <c r="C24" i="33"/>
  <c r="G62" i="29"/>
  <c r="AF62" i="29"/>
  <c r="G109" i="29"/>
  <c r="AF109" i="29"/>
  <c r="G46" i="29"/>
  <c r="AF46" i="29"/>
  <c r="G89" i="29"/>
  <c r="AF89" i="29"/>
  <c r="G98" i="29"/>
  <c r="AF98" i="29"/>
  <c r="G114" i="29"/>
  <c r="AF114" i="29"/>
  <c r="G59" i="29"/>
  <c r="AF59" i="29"/>
  <c r="G83" i="29"/>
  <c r="AF83" i="29"/>
  <c r="G16" i="29"/>
  <c r="AF16" i="29"/>
  <c r="G42" i="29"/>
  <c r="AF42" i="29"/>
  <c r="G94" i="29"/>
  <c r="AF94" i="29"/>
  <c r="G81" i="29"/>
  <c r="AF81" i="29"/>
  <c r="G113" i="29"/>
  <c r="AF113" i="29"/>
  <c r="G43" i="29"/>
  <c r="AF43" i="29"/>
  <c r="G73" i="29"/>
  <c r="AF73" i="29"/>
  <c r="G67" i="29"/>
  <c r="AF67" i="29"/>
  <c r="G99" i="29"/>
  <c r="AF99" i="29"/>
  <c r="G19" i="29"/>
  <c r="AF19" i="29"/>
  <c r="G57" i="29"/>
  <c r="AF57" i="29"/>
  <c r="G78" i="29"/>
  <c r="AF78" i="29"/>
  <c r="G102" i="29"/>
  <c r="AF102" i="29"/>
  <c r="G54" i="29"/>
  <c r="AF54" i="29"/>
  <c r="G28" i="29"/>
  <c r="AF28" i="29"/>
  <c r="G96" i="29"/>
  <c r="AF96" i="29"/>
  <c r="G24" i="29"/>
  <c r="AF24" i="29"/>
  <c r="G25" i="29"/>
  <c r="AF25" i="29"/>
  <c r="G22" i="29"/>
  <c r="AF22" i="29"/>
  <c r="G61" i="29"/>
  <c r="AF61" i="29"/>
  <c r="G106" i="29"/>
  <c r="AF106" i="29"/>
  <c r="G77" i="29"/>
  <c r="AF77" i="29"/>
  <c r="G97" i="29"/>
  <c r="AF97" i="29"/>
  <c r="G88" i="29"/>
  <c r="AF88" i="29"/>
  <c r="G21" i="29"/>
  <c r="AF21" i="29"/>
  <c r="G80" i="29"/>
  <c r="AF80" i="29"/>
  <c r="G84" i="29"/>
  <c r="AF84" i="29"/>
  <c r="G92" i="29"/>
  <c r="AF92" i="29"/>
  <c r="G17" i="29"/>
  <c r="AF17" i="29"/>
  <c r="G85" i="29"/>
  <c r="AF85" i="29"/>
  <c r="G53" i="29"/>
  <c r="AF53" i="29"/>
  <c r="G37" i="29"/>
  <c r="AF37" i="29"/>
  <c r="G20" i="29"/>
  <c r="AF20" i="29"/>
  <c r="G68" i="29"/>
  <c r="AF68" i="29"/>
  <c r="G79" i="29"/>
  <c r="AF79" i="29"/>
  <c r="G69" i="29"/>
  <c r="AF69" i="29"/>
  <c r="G101" i="29"/>
  <c r="AF101" i="29"/>
  <c r="G18" i="29"/>
  <c r="AF18" i="29"/>
  <c r="G60" i="29"/>
  <c r="AF60" i="29"/>
  <c r="G55" i="29"/>
  <c r="AF55" i="29"/>
  <c r="G39" i="29"/>
  <c r="AF39" i="29"/>
  <c r="G87" i="29"/>
  <c r="AF87" i="29"/>
  <c r="K20" i="28"/>
  <c r="H18" i="28"/>
  <c r="G20" i="32"/>
  <c r="M16" i="28"/>
  <c r="O20" i="28"/>
  <c r="L20" i="28"/>
  <c r="P20" i="28"/>
  <c r="O22" i="28"/>
  <c r="G16" i="28"/>
  <c r="G20" i="28"/>
  <c r="P23" i="32"/>
  <c r="J13" i="26"/>
  <c r="F6" i="26"/>
  <c r="K18" i="28"/>
  <c r="P25" i="32"/>
  <c r="O29" i="32"/>
  <c r="D12" i="30"/>
  <c r="G16" i="32"/>
  <c r="P35" i="32"/>
  <c r="G18" i="32"/>
  <c r="P24" i="32"/>
  <c r="E12" i="30"/>
  <c r="P32" i="32"/>
  <c r="P22" i="28"/>
  <c r="E21" i="30"/>
  <c r="G17" i="28"/>
  <c r="L59" i="26"/>
  <c r="E17" i="30"/>
  <c r="G18" i="28"/>
  <c r="L17" i="28"/>
  <c r="L16" i="28"/>
  <c r="L18" i="28"/>
  <c r="O18" i="28"/>
  <c r="O16" i="28"/>
  <c r="O17" i="28"/>
  <c r="H19" i="32"/>
  <c r="P17" i="28"/>
  <c r="P16" i="28"/>
  <c r="P18" i="28"/>
  <c r="J23" i="32"/>
  <c r="H18" i="32"/>
  <c r="H16" i="28"/>
  <c r="I40" i="28"/>
  <c r="H17" i="28"/>
  <c r="K16" i="28"/>
  <c r="J13" i="17"/>
  <c r="F6" i="17"/>
  <c r="H17" i="32"/>
  <c r="N22" i="28"/>
  <c r="K17" i="28"/>
  <c r="D8" i="30"/>
  <c r="O24" i="32"/>
  <c r="J30" i="32"/>
  <c r="J33" i="32"/>
  <c r="P30" i="32"/>
  <c r="P27" i="32"/>
  <c r="J75" i="23"/>
  <c r="J13" i="22"/>
  <c r="F6" i="22"/>
  <c r="P29" i="32"/>
  <c r="N27" i="32"/>
  <c r="J13" i="21"/>
  <c r="F6" i="21"/>
  <c r="O33" i="32"/>
  <c r="D17" i="30"/>
  <c r="P33" i="32"/>
  <c r="N29" i="32"/>
  <c r="N33" i="32"/>
  <c r="F10" i="16"/>
  <c r="I22" i="32"/>
  <c r="N30" i="32"/>
  <c r="J36" i="32"/>
  <c r="Q40" i="28"/>
  <c r="M16" i="32"/>
  <c r="M18" i="32"/>
  <c r="L80" i="20"/>
  <c r="M19" i="32"/>
  <c r="M20" i="32"/>
  <c r="L13" i="20"/>
  <c r="F5" i="20"/>
  <c r="M17" i="32"/>
  <c r="F10" i="20"/>
  <c r="J13" i="19"/>
  <c r="F6" i="19"/>
  <c r="L26" i="32"/>
  <c r="L29" i="32"/>
  <c r="L22" i="32"/>
  <c r="L31" i="32"/>
  <c r="L22" i="28"/>
  <c r="L24" i="32"/>
  <c r="L33" i="32"/>
  <c r="G63" i="29"/>
  <c r="AF63" i="29"/>
  <c r="F10" i="18"/>
  <c r="L30" i="32"/>
  <c r="D21" i="30"/>
  <c r="F10" i="21"/>
  <c r="G100" i="29"/>
  <c r="AF100" i="29"/>
  <c r="F10" i="17"/>
  <c r="I36" i="32"/>
  <c r="H16" i="32"/>
  <c r="L101" i="15"/>
  <c r="F10" i="19"/>
  <c r="F10" i="24"/>
  <c r="J13" i="16"/>
  <c r="F6" i="16"/>
  <c r="F10" i="23"/>
  <c r="O18" i="32"/>
  <c r="O20" i="32"/>
  <c r="O19" i="28"/>
  <c r="O16" i="32"/>
  <c r="O17" i="32"/>
  <c r="L13" i="22"/>
  <c r="F5" i="22"/>
  <c r="L88" i="22"/>
  <c r="O19" i="32"/>
  <c r="K18" i="32"/>
  <c r="K16" i="32"/>
  <c r="K20" i="32"/>
  <c r="L81" i="18"/>
  <c r="L13" i="18"/>
  <c r="F5" i="18"/>
  <c r="K17" i="32"/>
  <c r="K19" i="28"/>
  <c r="K19" i="32"/>
  <c r="J25" i="32"/>
  <c r="J31" i="32"/>
  <c r="J83" i="17"/>
  <c r="J22" i="32"/>
  <c r="J27" i="32"/>
  <c r="J35" i="32"/>
  <c r="J24" i="32"/>
  <c r="F7" i="24"/>
  <c r="J32" i="32"/>
  <c r="Q37" i="32"/>
  <c r="L13" i="23"/>
  <c r="F5" i="23"/>
  <c r="P19" i="32"/>
  <c r="P19" i="28"/>
  <c r="P17" i="32"/>
  <c r="P20" i="32"/>
  <c r="P18" i="32"/>
  <c r="P16" i="32"/>
  <c r="L75" i="23"/>
  <c r="G44" i="29"/>
  <c r="AF44" i="29"/>
  <c r="G76" i="29"/>
  <c r="AF76" i="29"/>
  <c r="G108" i="29"/>
  <c r="AF108" i="29"/>
  <c r="G52" i="29"/>
  <c r="AF52" i="29"/>
  <c r="F10" i="15"/>
  <c r="N22" i="32"/>
  <c r="N31" i="32"/>
  <c r="J86" i="21"/>
  <c r="N26" i="32"/>
  <c r="G17" i="32"/>
  <c r="G19" i="28"/>
  <c r="L76" i="27"/>
  <c r="G19" i="32"/>
  <c r="L13" i="27"/>
  <c r="F5" i="27"/>
  <c r="F36" i="32"/>
  <c r="G47" i="29"/>
  <c r="AF47" i="29"/>
  <c r="G111" i="29"/>
  <c r="AF111" i="29"/>
  <c r="Q36" i="32"/>
  <c r="J13" i="18"/>
  <c r="F6" i="18"/>
  <c r="K22" i="28"/>
  <c r="K23" i="32"/>
  <c r="K27" i="32"/>
  <c r="K32" i="32"/>
  <c r="K25" i="32"/>
  <c r="K30" i="32"/>
  <c r="K35" i="32"/>
  <c r="K29" i="32"/>
  <c r="J81" i="18"/>
  <c r="K22" i="32"/>
  <c r="K31" i="32"/>
  <c r="K24" i="32"/>
  <c r="K33" i="32"/>
  <c r="K26" i="32"/>
  <c r="J22" i="28"/>
  <c r="L13" i="15"/>
  <c r="F5" i="15"/>
  <c r="H39" i="28"/>
  <c r="E4" i="29"/>
  <c r="G15" i="29"/>
  <c r="E115" i="29"/>
  <c r="L32" i="32"/>
  <c r="L35" i="32"/>
  <c r="N24" i="32"/>
  <c r="G23" i="29"/>
  <c r="AF23" i="29"/>
  <c r="G103" i="29"/>
  <c r="AF103" i="29"/>
  <c r="F10" i="22"/>
  <c r="J40" i="28"/>
  <c r="I22" i="28"/>
  <c r="N35" i="32"/>
  <c r="N32" i="32"/>
  <c r="L19" i="32"/>
  <c r="L20" i="32"/>
  <c r="L78" i="19"/>
  <c r="L17" i="32"/>
  <c r="L18" i="32"/>
  <c r="L13" i="19"/>
  <c r="F5" i="19"/>
  <c r="L19" i="28"/>
  <c r="L16" i="32"/>
  <c r="E5" i="29"/>
  <c r="F115" i="29"/>
  <c r="F10" i="27"/>
  <c r="F40" i="28"/>
  <c r="L27" i="32"/>
  <c r="J78" i="19"/>
  <c r="G37" i="32"/>
  <c r="N36" i="32"/>
  <c r="N40" i="28"/>
  <c r="M23" i="32"/>
  <c r="M27" i="32"/>
  <c r="M32" i="32"/>
  <c r="J80" i="20"/>
  <c r="M25" i="32"/>
  <c r="M30" i="32"/>
  <c r="M35" i="32"/>
  <c r="M29" i="32"/>
  <c r="J13" i="20"/>
  <c r="F6" i="20"/>
  <c r="M22" i="32"/>
  <c r="M31" i="32"/>
  <c r="M24" i="32"/>
  <c r="M33" i="32"/>
  <c r="M26" i="32"/>
  <c r="J79" i="16"/>
  <c r="I23" i="32"/>
  <c r="G31" i="29"/>
  <c r="AF31" i="29"/>
  <c r="G95" i="29"/>
  <c r="AF95" i="29"/>
  <c r="J29" i="32"/>
  <c r="H20" i="32"/>
  <c r="H19" i="28"/>
  <c r="L23" i="32"/>
  <c r="L25" i="32"/>
  <c r="J26" i="32"/>
  <c r="Q39" i="28"/>
  <c r="F37" i="32"/>
  <c r="F39" i="28"/>
  <c r="G71" i="29"/>
  <c r="AF71" i="29"/>
  <c r="P26" i="32"/>
  <c r="P22" i="32"/>
  <c r="P31" i="32"/>
  <c r="O22" i="32"/>
  <c r="O26" i="32"/>
  <c r="O31" i="32"/>
  <c r="J88" i="22"/>
  <c r="O23" i="32"/>
  <c r="O32" i="32"/>
  <c r="O25" i="32"/>
  <c r="O35" i="32"/>
  <c r="O27" i="32"/>
  <c r="O30" i="32"/>
  <c r="E8" i="30"/>
  <c r="N25" i="32"/>
  <c r="N23" i="32"/>
  <c r="H37" i="32"/>
  <c r="J13" i="23"/>
  <c r="F6" i="23"/>
  <c r="F10" i="26"/>
  <c r="F4" i="17"/>
  <c r="F21" i="30"/>
  <c r="E23" i="30"/>
  <c r="D27" i="30"/>
  <c r="D23" i="30"/>
  <c r="F17" i="30"/>
  <c r="E37" i="28"/>
  <c r="R37" i="28"/>
  <c r="F12" i="30"/>
  <c r="E34" i="28"/>
  <c r="R34" i="28"/>
  <c r="E30" i="28"/>
  <c r="R30" i="28"/>
  <c r="E27" i="32"/>
  <c r="E31" i="32"/>
  <c r="E32" i="32"/>
  <c r="E33" i="28"/>
  <c r="R33" i="28"/>
  <c r="E30" i="32"/>
  <c r="E26" i="32"/>
  <c r="E35" i="32"/>
  <c r="E33" i="32"/>
  <c r="E31" i="28"/>
  <c r="R31" i="28"/>
  <c r="E32" i="28"/>
  <c r="R32" i="28"/>
  <c r="E29" i="32"/>
  <c r="F8" i="30"/>
  <c r="D13" i="30"/>
  <c r="E22" i="32"/>
  <c r="C19" i="33"/>
  <c r="F7" i="26"/>
  <c r="E22" i="30"/>
  <c r="E20" i="28"/>
  <c r="R20" i="28"/>
  <c r="F7" i="17"/>
  <c r="E18" i="28"/>
  <c r="R18" i="28"/>
  <c r="E20" i="32"/>
  <c r="R20" i="32"/>
  <c r="E17" i="28"/>
  <c r="E16" i="28"/>
  <c r="E17" i="32"/>
  <c r="E18" i="32"/>
  <c r="E19" i="28"/>
  <c r="R19" i="28"/>
  <c r="F7" i="21"/>
  <c r="E24" i="32"/>
  <c r="E27" i="28"/>
  <c r="R27" i="28"/>
  <c r="E22" i="28"/>
  <c r="E25" i="28"/>
  <c r="R25" i="28"/>
  <c r="F7" i="16"/>
  <c r="P39" i="28"/>
  <c r="I37" i="32"/>
  <c r="E23" i="32"/>
  <c r="E25" i="32"/>
  <c r="P37" i="32"/>
  <c r="E24" i="28"/>
  <c r="R24" i="28"/>
  <c r="E26" i="28"/>
  <c r="R26" i="28"/>
  <c r="E23" i="28"/>
  <c r="R23" i="28"/>
  <c r="O39" i="28"/>
  <c r="N39" i="28"/>
  <c r="H40" i="28"/>
  <c r="P40" i="28"/>
  <c r="P36" i="32"/>
  <c r="E13" i="30"/>
  <c r="M37" i="32"/>
  <c r="L40" i="28"/>
  <c r="F4" i="16"/>
  <c r="F7" i="15"/>
  <c r="F7" i="27"/>
  <c r="F4" i="27"/>
  <c r="F7" i="18"/>
  <c r="K36" i="32"/>
  <c r="F7" i="22"/>
  <c r="F4" i="22"/>
  <c r="O40" i="28"/>
  <c r="H36" i="32"/>
  <c r="L37" i="32"/>
  <c r="M36" i="32"/>
  <c r="O37" i="32"/>
  <c r="L36" i="32"/>
  <c r="F4" i="19"/>
  <c r="F7" i="19"/>
  <c r="E6" i="29"/>
  <c r="G115" i="29"/>
  <c r="AF15" i="29"/>
  <c r="AF115" i="29"/>
  <c r="J39" i="28"/>
  <c r="K37" i="32"/>
  <c r="E16" i="32"/>
  <c r="C4" i="33"/>
  <c r="N37" i="32"/>
  <c r="G36" i="32"/>
  <c r="K40" i="28"/>
  <c r="F4" i="21"/>
  <c r="F7" i="20"/>
  <c r="E19" i="32"/>
  <c r="F7" i="23"/>
  <c r="O36" i="32"/>
  <c r="D22" i="30"/>
  <c r="G40" i="28"/>
  <c r="J37" i="32"/>
  <c r="L39" i="28"/>
  <c r="M40" i="28"/>
  <c r="R25" i="32"/>
  <c r="C32" i="33"/>
  <c r="R24" i="32"/>
  <c r="C20" i="33"/>
  <c r="R17" i="32"/>
  <c r="C5" i="33"/>
  <c r="R29" i="32"/>
  <c r="C25" i="33"/>
  <c r="R32" i="32"/>
  <c r="C31" i="33"/>
  <c r="R23" i="32"/>
  <c r="C21" i="33"/>
  <c r="R26" i="32"/>
  <c r="C33" i="33"/>
  <c r="R31" i="32"/>
  <c r="C34" i="33"/>
  <c r="R30" i="32"/>
  <c r="C26" i="33"/>
  <c r="R27" i="32"/>
  <c r="C22" i="33"/>
  <c r="R19" i="32"/>
  <c r="C7" i="33"/>
  <c r="R35" i="32"/>
  <c r="C40" i="33"/>
  <c r="R18" i="32"/>
  <c r="C6" i="33"/>
  <c r="R33" i="32"/>
  <c r="C11" i="33"/>
  <c r="C14" i="33"/>
  <c r="F4" i="23"/>
  <c r="F4" i="15"/>
  <c r="F4" i="24"/>
  <c r="F4" i="20"/>
  <c r="F22" i="30"/>
  <c r="D26" i="30"/>
  <c r="F23" i="30"/>
  <c r="F4" i="18"/>
  <c r="F13" i="30"/>
  <c r="R22" i="28"/>
  <c r="R16" i="28"/>
  <c r="R17" i="28"/>
  <c r="E37" i="32"/>
  <c r="R37" i="32"/>
  <c r="R22" i="32"/>
  <c r="E5" i="32"/>
  <c r="E36" i="32"/>
  <c r="R36" i="32"/>
  <c r="E4" i="32"/>
  <c r="R16" i="32"/>
  <c r="E5" i="28"/>
  <c r="E40" i="28"/>
  <c r="R40" i="28"/>
  <c r="C36" i="33"/>
  <c r="C8" i="33"/>
  <c r="C16" i="33"/>
  <c r="C28" i="33"/>
  <c r="E6" i="32"/>
  <c r="C38" i="33"/>
  <c r="C42" i="33"/>
  <c r="C47" i="33"/>
  <c r="G39" i="28"/>
  <c r="I39" i="28"/>
  <c r="K39" i="28"/>
  <c r="M39" i="28"/>
  <c r="E35" i="28"/>
  <c r="E39" i="28"/>
  <c r="R39" i="28"/>
  <c r="E4"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Forfatter</author>
  </authors>
  <commentList>
    <comment ref="C4" authorId="0" shapeId="0" xr:uid="{00000000-0006-0000-0100-000001000000}">
      <text>
        <r>
          <rPr>
            <b/>
            <sz val="8"/>
            <color indexed="81"/>
            <rFont val="Tahoma"/>
          </rPr>
          <t>Årets måneder</t>
        </r>
      </text>
    </comment>
    <comment ref="D4" authorId="0" shapeId="0" xr:uid="{00000000-0006-0000-0100-000002000000}">
      <text>
        <r>
          <rPr>
            <b/>
            <sz val="8"/>
            <color indexed="81"/>
            <rFont val="Tahoma"/>
          </rPr>
          <t>Købsmoms</t>
        </r>
        <r>
          <rPr>
            <sz val="8"/>
            <color indexed="81"/>
            <rFont val="Tahoma"/>
          </rPr>
          <t xml:space="preserve">
Købsmoms måned for måned. Indberetter du kvartalsvis kan du finde den købsmoms du skal indberette udfor det respektive kvartal.</t>
        </r>
      </text>
    </comment>
    <comment ref="E4" authorId="0" shapeId="0" xr:uid="{00000000-0006-0000-0100-000003000000}">
      <text>
        <r>
          <rPr>
            <b/>
            <sz val="8"/>
            <color indexed="81"/>
            <rFont val="Tahoma"/>
          </rPr>
          <t>Salgsmoms</t>
        </r>
        <r>
          <rPr>
            <sz val="8"/>
            <color indexed="81"/>
            <rFont val="Tahoma"/>
          </rPr>
          <t xml:space="preserve">
Salgsmoms måned for måned. Indberetter du kvartalsvis kan du finde den salgssmoms du skal indberette udfor det respektive kvartal.</t>
        </r>
      </text>
    </comment>
    <comment ref="F4" authorId="0" shapeId="0" xr:uid="{00000000-0006-0000-0100-000004000000}">
      <text>
        <r>
          <rPr>
            <b/>
            <sz val="8"/>
            <color indexed="81"/>
            <rFont val="Tahoma"/>
          </rPr>
          <t>Indberetning</t>
        </r>
        <r>
          <rPr>
            <sz val="8"/>
            <color indexed="81"/>
            <rFont val="Tahoma"/>
          </rPr>
          <t xml:space="preserve">
Købsmoms og salgsmoms opgjort. Det beløb du skal betale/får tilbage pr kvartal. Beløb i parentes er moms du skal betale, beløb uden parentes er moms du skal have tilbage.</t>
        </r>
      </text>
    </comment>
    <comment ref="C8" authorId="0" shapeId="0" xr:uid="{00000000-0006-0000-0100-000005000000}">
      <text>
        <r>
          <rPr>
            <b/>
            <sz val="8"/>
            <color indexed="81"/>
            <rFont val="Tahoma"/>
          </rPr>
          <t>Første kvartal sammenlagt</t>
        </r>
      </text>
    </comment>
    <comment ref="C12" authorId="0" shapeId="0" xr:uid="{00000000-0006-0000-0100-000006000000}">
      <text>
        <r>
          <rPr>
            <b/>
            <sz val="8"/>
            <color indexed="81"/>
            <rFont val="Tahoma"/>
          </rPr>
          <t>Anden kvartal sammenlagt</t>
        </r>
      </text>
    </comment>
    <comment ref="C17" authorId="0" shapeId="0" xr:uid="{00000000-0006-0000-0100-000007000000}">
      <text>
        <r>
          <rPr>
            <b/>
            <sz val="8"/>
            <color indexed="81"/>
            <rFont val="Tahoma"/>
          </rPr>
          <t>Tredje kvartal sammenlagt</t>
        </r>
        <r>
          <rPr>
            <sz val="8"/>
            <color indexed="81"/>
            <rFont val="Tahoma"/>
          </rPr>
          <t xml:space="preserve">
</t>
        </r>
      </text>
    </comment>
    <comment ref="C21" authorId="0" shapeId="0" xr:uid="{00000000-0006-0000-0100-000008000000}">
      <text>
        <r>
          <rPr>
            <b/>
            <sz val="8"/>
            <color indexed="81"/>
            <rFont val="Tahoma"/>
          </rPr>
          <t>Fjerde kvartal sammenlagt</t>
        </r>
      </text>
    </comment>
    <comment ref="C23" authorId="0" shapeId="0" xr:uid="{00000000-0006-0000-0100-000009000000}">
      <text>
        <r>
          <rPr>
            <b/>
            <sz val="8"/>
            <color indexed="81"/>
            <rFont val="Tahoma"/>
          </rPr>
          <t>Årets måneder sammenlagt</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Forfatter</author>
  </authors>
  <commentList>
    <comment ref="F3" authorId="0" shapeId="0" xr:uid="{00000000-0006-0000-0A00-000001000000}">
      <text>
        <r>
          <rPr>
            <b/>
            <sz val="8"/>
            <color indexed="81"/>
            <rFont val="Tahoma"/>
          </rPr>
          <t>Oversigt</t>
        </r>
        <r>
          <rPr>
            <sz val="8"/>
            <color indexed="81"/>
            <rFont val="Tahoma"/>
          </rPr>
          <t xml:space="preserve">
Oversigt over månedens aktiviteter.</t>
        </r>
      </text>
    </comment>
    <comment ref="E4" authorId="0" shapeId="0" xr:uid="{00000000-0006-0000-0A00-000002000000}">
      <text>
        <r>
          <rPr>
            <b/>
            <sz val="8"/>
            <color indexed="81"/>
            <rFont val="Tahoma"/>
          </rPr>
          <t xml:space="preserve">Vækst Måned
</t>
        </r>
        <r>
          <rPr>
            <sz val="8"/>
            <color indexed="81"/>
            <rFont val="Tahoma"/>
          </rPr>
          <t xml:space="preserve">Vækst i omsætning i forhold til måneden før. </t>
        </r>
      </text>
    </comment>
    <comment ref="E5" authorId="0" shapeId="0" xr:uid="{00000000-0006-0000-0A00-000003000000}">
      <text>
        <r>
          <rPr>
            <b/>
            <sz val="8"/>
            <color indexed="81"/>
            <rFont val="Tahoma"/>
          </rPr>
          <t>Månedens samlede omsætning</t>
        </r>
      </text>
    </comment>
    <comment ref="E6" authorId="0" shapeId="0" xr:uid="{00000000-0006-0000-0A00-000004000000}">
      <text>
        <r>
          <rPr>
            <b/>
            <sz val="8"/>
            <color indexed="81"/>
            <rFont val="Tahoma"/>
          </rPr>
          <t>Månedens samlede udgifter</t>
        </r>
      </text>
    </comment>
    <comment ref="E7" authorId="0" shapeId="0" xr:uid="{00000000-0006-0000-0A00-000005000000}">
      <text>
        <r>
          <rPr>
            <b/>
            <sz val="8"/>
            <color indexed="81"/>
            <rFont val="Tahoma"/>
          </rPr>
          <t xml:space="preserve">Månedens resultat
</t>
        </r>
        <r>
          <rPr>
            <sz val="8"/>
            <color indexed="81"/>
            <rFont val="Tahoma"/>
          </rPr>
          <t>Omsætning fratrukket Udgifter.</t>
        </r>
        <r>
          <rPr>
            <sz val="8"/>
            <color indexed="81"/>
            <rFont val="Tahoma"/>
          </rPr>
          <t xml:space="preserve">
</t>
        </r>
      </text>
    </comment>
    <comment ref="E8" authorId="0" shapeId="0" xr:uid="{00000000-0006-0000-0A00-000006000000}">
      <text>
        <r>
          <rPr>
            <b/>
            <sz val="8"/>
            <color indexed="81"/>
            <rFont val="Tahoma"/>
          </rPr>
          <t>Samlet købsmoms for måneden</t>
        </r>
        <r>
          <rPr>
            <sz val="8"/>
            <color indexed="81"/>
            <rFont val="Tahoma"/>
          </rPr>
          <t xml:space="preserve">
</t>
        </r>
      </text>
    </comment>
    <comment ref="E9" authorId="0" shapeId="0" xr:uid="{00000000-0006-0000-0A00-000007000000}">
      <text>
        <r>
          <rPr>
            <b/>
            <sz val="8"/>
            <color indexed="81"/>
            <rFont val="Tahoma"/>
          </rPr>
          <t>Samlet salgsmoms for måneden</t>
        </r>
        <r>
          <rPr>
            <sz val="8"/>
            <color indexed="81"/>
            <rFont val="Tahoma"/>
          </rPr>
          <t xml:space="preserve">
</t>
        </r>
      </text>
    </comment>
    <comment ref="E10" authorId="0" shapeId="0" xr:uid="{00000000-0006-0000-0A00-000008000000}">
      <text>
        <r>
          <rPr>
            <b/>
            <sz val="8"/>
            <color indexed="81"/>
            <rFont val="Tahoma"/>
          </rPr>
          <t>købsmoms og salgsmoms modsvaret</t>
        </r>
        <r>
          <rPr>
            <sz val="8"/>
            <color indexed="81"/>
            <rFont val="Tahoma"/>
          </rPr>
          <t xml:space="preserve">
</t>
        </r>
      </text>
    </comment>
    <comment ref="E11" authorId="0" shapeId="0" xr:uid="{00000000-0006-0000-0A00-000009000000}">
      <text>
        <r>
          <rPr>
            <b/>
            <sz val="8"/>
            <color indexed="81"/>
            <rFont val="Tahoma"/>
          </rPr>
          <t xml:space="preserve">Antal posteringer for måneden
</t>
        </r>
        <r>
          <rPr>
            <sz val="8"/>
            <color indexed="81"/>
            <rFont val="Tahoma"/>
          </rPr>
          <t>Registreres ved indtasting i dato feltet.</t>
        </r>
      </text>
    </comment>
    <comment ref="D14" authorId="0" shapeId="0" xr:uid="{00000000-0006-0000-0A00-00000A000000}">
      <text>
        <r>
          <rPr>
            <b/>
            <sz val="8"/>
            <color indexed="81"/>
            <rFont val="Tahoma"/>
          </rPr>
          <t>Dato</t>
        </r>
        <r>
          <rPr>
            <sz val="8"/>
            <color indexed="81"/>
            <rFont val="Tahoma"/>
          </rPr>
          <t xml:space="preserve">
Her kan du påføre datoen for den respektive postering.</t>
        </r>
      </text>
    </comment>
    <comment ref="E14" authorId="0" shapeId="0" xr:uid="{00000000-0006-0000-0A00-00000B000000}">
      <text>
        <r>
          <rPr>
            <b/>
            <sz val="8"/>
            <color indexed="81"/>
            <rFont val="Tahoma"/>
          </rPr>
          <t>Bilagsnr.</t>
        </r>
        <r>
          <rPr>
            <sz val="8"/>
            <color indexed="81"/>
            <rFont val="Tahoma"/>
          </rPr>
          <t xml:space="preserve">
Her kan du angive et bilagsnr. til den respektive postering, dette nummer kan du så skrive på dine bilag.</t>
        </r>
      </text>
    </comment>
    <comment ref="F14" authorId="0" shapeId="0" xr:uid="{00000000-0006-0000-0A00-00000C000000}">
      <text>
        <r>
          <rPr>
            <b/>
            <sz val="8"/>
            <color indexed="81"/>
            <rFont val="Tahoma"/>
          </rPr>
          <t>Konto</t>
        </r>
        <r>
          <rPr>
            <sz val="8"/>
            <color indexed="81"/>
            <rFont val="Tahoma"/>
          </rPr>
          <t xml:space="preserve">
Du får her en Drop Down Menu over alle konti. Du skal bare vælge en der passer til din postering. 
Du kan altid ændre et konto navn på listen under </t>
        </r>
        <r>
          <rPr>
            <b/>
            <sz val="8"/>
            <color indexed="81"/>
            <rFont val="Tahoma"/>
          </rPr>
          <t>Konti</t>
        </r>
        <r>
          <rPr>
            <sz val="8"/>
            <color indexed="81"/>
            <rFont val="Tahoma"/>
          </rPr>
          <t xml:space="preserve">, her kan du også tilføje nye konti, som så vil indgå i Drop Down Menuen. </t>
        </r>
        <r>
          <rPr>
            <sz val="8"/>
            <color indexed="81"/>
            <rFont val="Tahoma"/>
          </rPr>
          <t xml:space="preserve">
</t>
        </r>
      </text>
    </comment>
    <comment ref="G14" authorId="0" shapeId="0" xr:uid="{00000000-0006-0000-0A00-00000D000000}">
      <text>
        <r>
          <rPr>
            <b/>
            <sz val="8"/>
            <color indexed="81"/>
            <rFont val="Tahoma"/>
          </rPr>
          <t xml:space="preserve">Lagerstyring
</t>
        </r>
        <r>
          <rPr>
            <sz val="8"/>
            <color indexed="81"/>
            <rFont val="Tahoma"/>
          </rPr>
          <t>Hvis du benytter programmets Lagerstyring kan du her vælge hvilken vare du har solgt. Du kan selv angive varenavn under fanebladet Lagerstyring, så vil varenavnet komme med på listen i Drop Down Menuen.</t>
        </r>
        <r>
          <rPr>
            <sz val="8"/>
            <color indexed="81"/>
            <rFont val="Tahoma"/>
          </rPr>
          <t xml:space="preserve">
</t>
        </r>
      </text>
    </comment>
    <comment ref="H14" authorId="0" shapeId="0" xr:uid="{00000000-0006-0000-0A00-00000E000000}">
      <text>
        <r>
          <rPr>
            <b/>
            <sz val="8"/>
            <color indexed="81"/>
            <rFont val="Tahoma"/>
          </rPr>
          <t xml:space="preserve">Antal Varer Solgt
</t>
        </r>
        <r>
          <rPr>
            <sz val="8"/>
            <color indexed="81"/>
            <rFont val="Tahoma"/>
          </rPr>
          <t>Hvis du benytter Lagerstyring kan du her angive hvor mange af en given vare du har solgt, så vil antallet blive indregnet i Lagerstyringen. Se fanebladet Lagerstyring.</t>
        </r>
        <r>
          <rPr>
            <sz val="8"/>
            <color indexed="81"/>
            <rFont val="Tahoma"/>
          </rPr>
          <t xml:space="preserve">
</t>
        </r>
      </text>
    </comment>
    <comment ref="I14" authorId="0" shapeId="0" xr:uid="{00000000-0006-0000-0A00-00000F000000}">
      <text>
        <r>
          <rPr>
            <b/>
            <sz val="8"/>
            <color indexed="81"/>
            <rFont val="Tahoma"/>
          </rPr>
          <t>Køb</t>
        </r>
        <r>
          <rPr>
            <sz val="8"/>
            <color indexed="81"/>
            <rFont val="Tahoma"/>
          </rPr>
          <t xml:space="preserve">
Herunder skal du indskrive dine køb inklusiv moms. Den respektive udgift vil nu blive regnet ud under </t>
        </r>
        <r>
          <rPr>
            <b/>
            <sz val="8"/>
            <color indexed="81"/>
            <rFont val="Tahoma"/>
          </rPr>
          <t>Udgifter</t>
        </r>
        <r>
          <rPr>
            <sz val="8"/>
            <color indexed="81"/>
            <rFont val="Tahoma"/>
          </rPr>
          <t xml:space="preserve"> og den respektive købsmoms vil blive regnet ud under </t>
        </r>
        <r>
          <rPr>
            <b/>
            <sz val="8"/>
            <color indexed="81"/>
            <rFont val="Tahoma"/>
          </rPr>
          <t>Købsmoms.</t>
        </r>
        <r>
          <rPr>
            <sz val="8"/>
            <color indexed="81"/>
            <rFont val="Tahoma"/>
          </rPr>
          <t xml:space="preserve">
Har du købt en momsfri vare, såsom frimærker, taxi m.m. kan du skrive beløbet ind direkte under </t>
        </r>
        <r>
          <rPr>
            <b/>
            <sz val="8"/>
            <color indexed="81"/>
            <rFont val="Tahoma"/>
          </rPr>
          <t>Udgifter</t>
        </r>
        <r>
          <rPr>
            <sz val="8"/>
            <color indexed="81"/>
            <rFont val="Tahoma"/>
          </rPr>
          <t xml:space="preserve">, så vil der ikke blive trukket moms af beløbet.
</t>
        </r>
        <r>
          <rPr>
            <b/>
            <sz val="8"/>
            <color indexed="81"/>
            <rFont val="Tahoma"/>
          </rPr>
          <t xml:space="preserve">Ved Import:
</t>
        </r>
        <r>
          <rPr>
            <sz val="8"/>
            <color indexed="81"/>
            <rFont val="Tahoma"/>
          </rPr>
          <t xml:space="preserve">Har du købt en vare indenfor EU, skriver du varens pris ind under køb, og vælger Import Indenfor EU i Konto Kolonnen. Så vil dit køb blive pålagt en Dansk Erhvervelsesmoms på 25% under købsmoms. Denne moms indgår i dit almindelige momsregnskab, men indgår samtidig i det separate EU momsregnskab, under bladet Moms EU. 
På denne måde får du de oplysninger du skal bruge overfor Skat. 
Import af varer udenfor EU pålægges altid en Dansk Importmoms på 25%, For at få programmet til at forstå dette, skal du vælge Import Udenfor EU i Konto kolonnen. Så vil der blive lagt 25% moms på dit køb. Denne moms indgår både i det separate EU Momsregnskab samt i det almindelige momsregnskab.
</t>
        </r>
      </text>
    </comment>
    <comment ref="J14" authorId="0" shapeId="0" xr:uid="{00000000-0006-0000-0A00-000010000000}">
      <text>
        <r>
          <rPr>
            <b/>
            <sz val="8"/>
            <color indexed="81"/>
            <rFont val="Tahoma"/>
          </rPr>
          <t>Udgifter</t>
        </r>
        <r>
          <rPr>
            <sz val="8"/>
            <color indexed="81"/>
            <rFont val="Tahoma"/>
          </rPr>
          <t xml:space="preserve">
Benyt feltet </t>
        </r>
        <r>
          <rPr>
            <b/>
            <sz val="8"/>
            <color indexed="81"/>
            <rFont val="Tahoma"/>
          </rPr>
          <t>Køb</t>
        </r>
        <r>
          <rPr>
            <sz val="8"/>
            <color indexed="81"/>
            <rFont val="Tahoma"/>
          </rPr>
          <t xml:space="preserve"> til normale posteringer inklusiv moms.
Dette felt viser dine rene udgifter ekslusiv moms.
Du skal kun benytte dette felt hvis du har købt en momsfri vare såsom frimærker eller taxi. Hvis du skriver et beløb ind under </t>
        </r>
        <r>
          <rPr>
            <b/>
            <sz val="8"/>
            <color indexed="81"/>
            <rFont val="Tahoma"/>
          </rPr>
          <t>Udgifter</t>
        </r>
        <r>
          <rPr>
            <sz val="8"/>
            <color indexed="81"/>
            <rFont val="Tahoma"/>
          </rPr>
          <t xml:space="preserve"> vil der ikke blive trukket moms af det.
Bemærk at </t>
        </r>
        <r>
          <rPr>
            <b/>
            <sz val="8"/>
            <color indexed="81"/>
            <rFont val="Tahoma"/>
          </rPr>
          <t xml:space="preserve">Udgifter </t>
        </r>
        <r>
          <rPr>
            <sz val="8"/>
            <color indexed="81"/>
            <rFont val="Tahoma"/>
          </rPr>
          <t xml:space="preserve">her er </t>
        </r>
        <r>
          <rPr>
            <b/>
            <sz val="8"/>
            <color indexed="81"/>
            <rFont val="Tahoma"/>
          </rPr>
          <t>Køb</t>
        </r>
        <r>
          <rPr>
            <sz val="8"/>
            <color indexed="81"/>
            <rFont val="Tahoma"/>
          </rPr>
          <t xml:space="preserve"> fratrukket </t>
        </r>
        <r>
          <rPr>
            <b/>
            <sz val="8"/>
            <color indexed="81"/>
            <rFont val="Tahoma"/>
          </rPr>
          <t>Købsmoms</t>
        </r>
        <r>
          <rPr>
            <sz val="8"/>
            <color indexed="81"/>
            <rFont val="Tahoma"/>
          </rPr>
          <t>.</t>
        </r>
        <r>
          <rPr>
            <sz val="8"/>
            <color indexed="81"/>
            <rFont val="Tahoma"/>
          </rPr>
          <t xml:space="preserve">
</t>
        </r>
      </text>
    </comment>
    <comment ref="K14" authorId="0" shapeId="0" xr:uid="{00000000-0006-0000-0A00-000011000000}">
      <text>
        <r>
          <rPr>
            <b/>
            <sz val="8"/>
            <color indexed="81"/>
            <rFont val="Tahoma"/>
          </rPr>
          <t>Salg</t>
        </r>
        <r>
          <rPr>
            <sz val="8"/>
            <color indexed="81"/>
            <rFont val="Tahoma"/>
          </rPr>
          <t xml:space="preserve">
Herunder skal du indskrive dine salg inklusiv moms. Den respektive omsætning vil nu blive regnet ud under </t>
        </r>
        <r>
          <rPr>
            <b/>
            <sz val="8"/>
            <color indexed="81"/>
            <rFont val="Tahoma"/>
          </rPr>
          <t>Omsætning</t>
        </r>
        <r>
          <rPr>
            <sz val="8"/>
            <color indexed="81"/>
            <rFont val="Tahoma"/>
          </rPr>
          <t xml:space="preserve"> og den respektive salgsmoms vil blive regnet ud under </t>
        </r>
        <r>
          <rPr>
            <b/>
            <sz val="8"/>
            <color indexed="81"/>
            <rFont val="Tahoma"/>
          </rPr>
          <t>Salgsmoms</t>
        </r>
        <r>
          <rPr>
            <sz val="8"/>
            <color indexed="81"/>
            <rFont val="Tahoma"/>
          </rPr>
          <t xml:space="preserve">.
</t>
        </r>
        <r>
          <rPr>
            <b/>
            <sz val="8"/>
            <color indexed="81"/>
            <rFont val="Tahoma"/>
          </rPr>
          <t>Dette felt skal kun benyttes til salg inklusiv moms!</t>
        </r>
        <r>
          <rPr>
            <sz val="8"/>
            <color indexed="81"/>
            <rFont val="Tahoma"/>
          </rPr>
          <t xml:space="preserve">
</t>
        </r>
        <r>
          <rPr>
            <b/>
            <sz val="8"/>
            <color indexed="81"/>
            <rFont val="Tahoma"/>
          </rPr>
          <t xml:space="preserve">Ved Eksport
</t>
        </r>
        <r>
          <rPr>
            <sz val="8"/>
            <color indexed="81"/>
            <rFont val="Tahoma"/>
          </rPr>
          <t xml:space="preserve">Sælger du en vare til et firma indenfor EU (sålænge du har deres SE/CVR oplysninger) eller en vare uden for EU, behøver du ikke opkræve Dansk moms. Her kan du benytte kontoen Eksport Firma EU eller Eksport Udland (udenfor EU). Når du vælger disse konti vil momsen blive fjernet. 
Sælger du en vare til en privatperson indenfor EU, skal du opkræve 25% Dansk moms, udover varens pris. Her vælger du Eksport EU Privat under konto. Så tillægges der automatisk 25% moms.
</t>
        </r>
      </text>
    </comment>
    <comment ref="L14" authorId="0" shapeId="0" xr:uid="{00000000-0006-0000-0A00-000012000000}">
      <text>
        <r>
          <rPr>
            <b/>
            <sz val="8"/>
            <color indexed="81"/>
            <rFont val="Tahoma"/>
          </rPr>
          <t>Omsætning</t>
        </r>
        <r>
          <rPr>
            <sz val="8"/>
            <color indexed="81"/>
            <rFont val="Tahoma"/>
          </rPr>
          <t xml:space="preserve">
Benyt feltet </t>
        </r>
        <r>
          <rPr>
            <b/>
            <sz val="8"/>
            <color indexed="81"/>
            <rFont val="Tahoma"/>
          </rPr>
          <t>Salg</t>
        </r>
        <r>
          <rPr>
            <sz val="8"/>
            <color indexed="81"/>
            <rFont val="Tahoma"/>
          </rPr>
          <t xml:space="preserve"> til normale posteringer inklusiv moms. 
Dette felt viser din rene omsætning ekslusiv salgsmoms. 
Beløb du indskriver direkte under </t>
        </r>
        <r>
          <rPr>
            <b/>
            <sz val="8"/>
            <color indexed="81"/>
            <rFont val="Tahoma"/>
          </rPr>
          <t>Omsætning</t>
        </r>
        <r>
          <rPr>
            <sz val="8"/>
            <color indexed="81"/>
            <rFont val="Tahoma"/>
          </rPr>
          <t xml:space="preserve"> vil ikke blive fratrukket moms.
Bemærk at </t>
        </r>
        <r>
          <rPr>
            <b/>
            <sz val="8"/>
            <color indexed="81"/>
            <rFont val="Tahoma"/>
          </rPr>
          <t>Omsætning</t>
        </r>
        <r>
          <rPr>
            <sz val="8"/>
            <color indexed="81"/>
            <rFont val="Tahoma"/>
          </rPr>
          <t xml:space="preserve"> her er </t>
        </r>
        <r>
          <rPr>
            <b/>
            <sz val="8"/>
            <color indexed="81"/>
            <rFont val="Tahoma"/>
          </rPr>
          <t>Salg</t>
        </r>
        <r>
          <rPr>
            <sz val="8"/>
            <color indexed="81"/>
            <rFont val="Tahoma"/>
          </rPr>
          <t xml:space="preserve"> fratrukket </t>
        </r>
        <r>
          <rPr>
            <b/>
            <sz val="8"/>
            <color indexed="81"/>
            <rFont val="Tahoma"/>
          </rPr>
          <t>Salgsmoms</t>
        </r>
        <r>
          <rPr>
            <sz val="8"/>
            <color indexed="81"/>
            <rFont val="Tahoma"/>
          </rPr>
          <t>.
Salg af varer udenfor EU, skrives direkte ind i dette felt, da der ikke skal svares moms.</t>
        </r>
      </text>
    </comment>
    <comment ref="M14" authorId="0" shapeId="0" xr:uid="{00000000-0006-0000-0A00-000013000000}">
      <text>
        <r>
          <rPr>
            <b/>
            <sz val="8"/>
            <color indexed="81"/>
            <rFont val="Tahoma"/>
          </rPr>
          <t>Købsmoms</t>
        </r>
        <r>
          <rPr>
            <sz val="8"/>
            <color indexed="81"/>
            <rFont val="Tahoma"/>
          </rPr>
          <t xml:space="preserve">
Købsmoms fratrukket det respektive køb. Købsmomsen vil automatisk blive udregnet når du indskriver et beløb inklusiv moms under </t>
        </r>
        <r>
          <rPr>
            <b/>
            <sz val="8"/>
            <color indexed="81"/>
            <rFont val="Tahoma"/>
          </rPr>
          <t>Køb</t>
        </r>
        <r>
          <rPr>
            <sz val="8"/>
            <color indexed="81"/>
            <rFont val="Tahoma"/>
          </rPr>
          <t xml:space="preserve">.
Eventuel købsmoms af varer købt indenfor EU (også moms udenfor EU) indgår i det almindelige momsregnskab, men samtidig i det seperate EU momsregnskab under bladet Moms EU.
</t>
        </r>
      </text>
    </comment>
    <comment ref="N14" authorId="0" shapeId="0" xr:uid="{00000000-0006-0000-0A00-000014000000}">
      <text>
        <r>
          <rPr>
            <b/>
            <sz val="8"/>
            <color indexed="81"/>
            <rFont val="Tahoma"/>
          </rPr>
          <t xml:space="preserve">Salgsmoms
</t>
        </r>
        <r>
          <rPr>
            <sz val="8"/>
            <color indexed="81"/>
            <rFont val="Tahoma"/>
          </rPr>
          <t xml:space="preserve">
Salgsmoms fratrukket det respektive salg. Salgsmomsen vil automatisk blive udregnet når du indskriver et beløb inklusiv moms under </t>
        </r>
        <r>
          <rPr>
            <b/>
            <sz val="8"/>
            <color indexed="81"/>
            <rFont val="Tahoma"/>
          </rPr>
          <t>Salg</t>
        </r>
        <r>
          <rPr>
            <sz val="8"/>
            <color indexed="81"/>
            <rFont val="Tahoma"/>
          </rPr>
          <t>.
Eventuel salgsmoms af varer solgt indenfor EU, indgår i det almindelige momsregnskab, men samtidig i det separate EU momsregnskab under bladet Moms EU.</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Forfatter</author>
  </authors>
  <commentList>
    <comment ref="F3" authorId="0" shapeId="0" xr:uid="{00000000-0006-0000-0B00-000001000000}">
      <text>
        <r>
          <rPr>
            <b/>
            <sz val="8"/>
            <color indexed="81"/>
            <rFont val="Tahoma"/>
          </rPr>
          <t>Oversigt</t>
        </r>
        <r>
          <rPr>
            <sz val="8"/>
            <color indexed="81"/>
            <rFont val="Tahoma"/>
          </rPr>
          <t xml:space="preserve">
Oversigt over månedens aktiviteter.</t>
        </r>
      </text>
    </comment>
    <comment ref="E4" authorId="0" shapeId="0" xr:uid="{00000000-0006-0000-0B00-000002000000}">
      <text>
        <r>
          <rPr>
            <b/>
            <sz val="8"/>
            <color indexed="81"/>
            <rFont val="Tahoma"/>
          </rPr>
          <t xml:space="preserve">Vækst Måned
</t>
        </r>
        <r>
          <rPr>
            <sz val="8"/>
            <color indexed="81"/>
            <rFont val="Tahoma"/>
          </rPr>
          <t xml:space="preserve">Vækst i omsætning i forhold til måneden før. </t>
        </r>
      </text>
    </comment>
    <comment ref="E5" authorId="0" shapeId="0" xr:uid="{00000000-0006-0000-0B00-000003000000}">
      <text>
        <r>
          <rPr>
            <b/>
            <sz val="8"/>
            <color indexed="81"/>
            <rFont val="Tahoma"/>
          </rPr>
          <t>Månedens samlede omsætning</t>
        </r>
      </text>
    </comment>
    <comment ref="E6" authorId="0" shapeId="0" xr:uid="{00000000-0006-0000-0B00-000004000000}">
      <text>
        <r>
          <rPr>
            <b/>
            <sz val="8"/>
            <color indexed="81"/>
            <rFont val="Tahoma"/>
          </rPr>
          <t>Månedens samlede udgifter</t>
        </r>
      </text>
    </comment>
    <comment ref="E7" authorId="0" shapeId="0" xr:uid="{00000000-0006-0000-0B00-000005000000}">
      <text>
        <r>
          <rPr>
            <b/>
            <sz val="8"/>
            <color indexed="81"/>
            <rFont val="Tahoma"/>
          </rPr>
          <t xml:space="preserve">Månedens resultat
</t>
        </r>
        <r>
          <rPr>
            <sz val="8"/>
            <color indexed="81"/>
            <rFont val="Tahoma"/>
          </rPr>
          <t>Omsætning fratrukket Udgifter.</t>
        </r>
        <r>
          <rPr>
            <sz val="8"/>
            <color indexed="81"/>
            <rFont val="Tahoma"/>
          </rPr>
          <t xml:space="preserve">
</t>
        </r>
      </text>
    </comment>
    <comment ref="E8" authorId="0" shapeId="0" xr:uid="{00000000-0006-0000-0B00-000006000000}">
      <text>
        <r>
          <rPr>
            <b/>
            <sz val="8"/>
            <color indexed="81"/>
            <rFont val="Tahoma"/>
          </rPr>
          <t>Samlet købsmoms for måneden</t>
        </r>
        <r>
          <rPr>
            <sz val="8"/>
            <color indexed="81"/>
            <rFont val="Tahoma"/>
          </rPr>
          <t xml:space="preserve">
</t>
        </r>
      </text>
    </comment>
    <comment ref="E9" authorId="0" shapeId="0" xr:uid="{00000000-0006-0000-0B00-000007000000}">
      <text>
        <r>
          <rPr>
            <b/>
            <sz val="8"/>
            <color indexed="81"/>
            <rFont val="Tahoma"/>
          </rPr>
          <t>Samlet salgsmoms for måneden</t>
        </r>
        <r>
          <rPr>
            <sz val="8"/>
            <color indexed="81"/>
            <rFont val="Tahoma"/>
          </rPr>
          <t xml:space="preserve">
</t>
        </r>
      </text>
    </comment>
    <comment ref="E10" authorId="0" shapeId="0" xr:uid="{00000000-0006-0000-0B00-000008000000}">
      <text>
        <r>
          <rPr>
            <b/>
            <sz val="8"/>
            <color indexed="81"/>
            <rFont val="Tahoma"/>
          </rPr>
          <t>købsmoms og salgsmoms modsvaret</t>
        </r>
        <r>
          <rPr>
            <sz val="8"/>
            <color indexed="81"/>
            <rFont val="Tahoma"/>
          </rPr>
          <t xml:space="preserve">
</t>
        </r>
      </text>
    </comment>
    <comment ref="E11" authorId="0" shapeId="0" xr:uid="{00000000-0006-0000-0B00-000009000000}">
      <text>
        <r>
          <rPr>
            <b/>
            <sz val="8"/>
            <color indexed="81"/>
            <rFont val="Tahoma"/>
          </rPr>
          <t xml:space="preserve">Antal posteringer for måneden
</t>
        </r>
        <r>
          <rPr>
            <sz val="8"/>
            <color indexed="81"/>
            <rFont val="Tahoma"/>
          </rPr>
          <t>Registreres ved indtasting i dato feltet.</t>
        </r>
      </text>
    </comment>
    <comment ref="D14" authorId="0" shapeId="0" xr:uid="{00000000-0006-0000-0B00-00000A000000}">
      <text>
        <r>
          <rPr>
            <b/>
            <sz val="8"/>
            <color indexed="81"/>
            <rFont val="Tahoma"/>
          </rPr>
          <t>Dato</t>
        </r>
        <r>
          <rPr>
            <sz val="8"/>
            <color indexed="81"/>
            <rFont val="Tahoma"/>
          </rPr>
          <t xml:space="preserve">
Her kan du påføre datoen for den respektive postering.</t>
        </r>
      </text>
    </comment>
    <comment ref="E14" authorId="0" shapeId="0" xr:uid="{00000000-0006-0000-0B00-00000B000000}">
      <text>
        <r>
          <rPr>
            <b/>
            <sz val="8"/>
            <color indexed="81"/>
            <rFont val="Tahoma"/>
          </rPr>
          <t>Bilagsnr.</t>
        </r>
        <r>
          <rPr>
            <sz val="8"/>
            <color indexed="81"/>
            <rFont val="Tahoma"/>
          </rPr>
          <t xml:space="preserve">
Her kan du angive et bilagsnr. til den respektive postering, dette nummer kan du så skrive på dine bilag.</t>
        </r>
      </text>
    </comment>
    <comment ref="F14" authorId="0" shapeId="0" xr:uid="{00000000-0006-0000-0B00-00000C000000}">
      <text>
        <r>
          <rPr>
            <b/>
            <sz val="8"/>
            <color indexed="81"/>
            <rFont val="Tahoma"/>
          </rPr>
          <t>Konto</t>
        </r>
        <r>
          <rPr>
            <sz val="8"/>
            <color indexed="81"/>
            <rFont val="Tahoma"/>
          </rPr>
          <t xml:space="preserve">
Du får her en Drop Down Menu over alle konti. Du skal bare vælge en der passer til din postering. 
Du kan altid ændre et konto navn på listen under </t>
        </r>
        <r>
          <rPr>
            <b/>
            <sz val="8"/>
            <color indexed="81"/>
            <rFont val="Tahoma"/>
          </rPr>
          <t>Konti</t>
        </r>
        <r>
          <rPr>
            <sz val="8"/>
            <color indexed="81"/>
            <rFont val="Tahoma"/>
          </rPr>
          <t xml:space="preserve">, her kan du også tilføje nye konti, som så vil indgå i Drop Down Menuen. </t>
        </r>
        <r>
          <rPr>
            <sz val="8"/>
            <color indexed="81"/>
            <rFont val="Tahoma"/>
          </rPr>
          <t xml:space="preserve">
</t>
        </r>
      </text>
    </comment>
    <comment ref="G14" authorId="0" shapeId="0" xr:uid="{00000000-0006-0000-0B00-00000D000000}">
      <text>
        <r>
          <rPr>
            <b/>
            <sz val="8"/>
            <color indexed="81"/>
            <rFont val="Tahoma"/>
          </rPr>
          <t xml:space="preserve">Lagerstyring
</t>
        </r>
        <r>
          <rPr>
            <sz val="8"/>
            <color indexed="81"/>
            <rFont val="Tahoma"/>
          </rPr>
          <t>Hvis du benytter programmets Lagerstyring kan du her vælge hvilken vare du har solgt. Du kan selv angive varenavn under fanebladet Lagerstyring, så vil varenavnet komme med på listen i Drop Down Menuen.</t>
        </r>
        <r>
          <rPr>
            <sz val="8"/>
            <color indexed="81"/>
            <rFont val="Tahoma"/>
          </rPr>
          <t xml:space="preserve">
</t>
        </r>
      </text>
    </comment>
    <comment ref="H14" authorId="0" shapeId="0" xr:uid="{00000000-0006-0000-0B00-00000E000000}">
      <text>
        <r>
          <rPr>
            <b/>
            <sz val="8"/>
            <color indexed="81"/>
            <rFont val="Tahoma"/>
          </rPr>
          <t xml:space="preserve">Antal Varer Solgt
</t>
        </r>
        <r>
          <rPr>
            <sz val="8"/>
            <color indexed="81"/>
            <rFont val="Tahoma"/>
          </rPr>
          <t>Hvis du benytter Lagerstyring kan du her angive hvor mange af en given vare du har solgt, så vil antallet blive indregnet i Lagerstyringen. Se fanebladet Lagerstyring.</t>
        </r>
        <r>
          <rPr>
            <sz val="8"/>
            <color indexed="81"/>
            <rFont val="Tahoma"/>
          </rPr>
          <t xml:space="preserve">
</t>
        </r>
      </text>
    </comment>
    <comment ref="I14" authorId="0" shapeId="0" xr:uid="{00000000-0006-0000-0B00-00000F000000}">
      <text>
        <r>
          <rPr>
            <b/>
            <sz val="8"/>
            <color indexed="81"/>
            <rFont val="Tahoma"/>
          </rPr>
          <t>Køb</t>
        </r>
        <r>
          <rPr>
            <sz val="8"/>
            <color indexed="81"/>
            <rFont val="Tahoma"/>
          </rPr>
          <t xml:space="preserve">
Herunder skal du indskrive dine køb inklusiv moms. Den respektive udgift vil nu blive regnet ud under </t>
        </r>
        <r>
          <rPr>
            <b/>
            <sz val="8"/>
            <color indexed="81"/>
            <rFont val="Tahoma"/>
          </rPr>
          <t>Udgifter</t>
        </r>
        <r>
          <rPr>
            <sz val="8"/>
            <color indexed="81"/>
            <rFont val="Tahoma"/>
          </rPr>
          <t xml:space="preserve"> og den respektive købsmoms vil blive regnet ud under </t>
        </r>
        <r>
          <rPr>
            <b/>
            <sz val="8"/>
            <color indexed="81"/>
            <rFont val="Tahoma"/>
          </rPr>
          <t>Købsmoms.</t>
        </r>
        <r>
          <rPr>
            <sz val="8"/>
            <color indexed="81"/>
            <rFont val="Tahoma"/>
          </rPr>
          <t xml:space="preserve">
Har du købt en momsfri vare, såsom frimærker, taxi m.m. kan du skrive beløbet ind direkte under </t>
        </r>
        <r>
          <rPr>
            <b/>
            <sz val="8"/>
            <color indexed="81"/>
            <rFont val="Tahoma"/>
          </rPr>
          <t>Udgifter</t>
        </r>
        <r>
          <rPr>
            <sz val="8"/>
            <color indexed="81"/>
            <rFont val="Tahoma"/>
          </rPr>
          <t xml:space="preserve">, så vil der ikke blive trukket moms af beløbet.
</t>
        </r>
        <r>
          <rPr>
            <b/>
            <sz val="8"/>
            <color indexed="81"/>
            <rFont val="Tahoma"/>
          </rPr>
          <t xml:space="preserve">Ved Import:
</t>
        </r>
        <r>
          <rPr>
            <sz val="8"/>
            <color indexed="81"/>
            <rFont val="Tahoma"/>
          </rPr>
          <t xml:space="preserve">Har du købt en vare indenfor EU, skriver du varens pris ind under køb, og vælger Import Indenfor EU i Konto Kolonnen. Så vil dit køb blive pålagt en Dansk Erhvervelsesmoms på 25% under købsmoms. Denne moms indgår i dit almindelige momsregnskab, men indgår samtidig i det separate EU momsregnskab, under bladet Moms EU. 
På denne måde får du de oplysninger du skal bruge overfor Skat. 
Import af varer udenfor EU pålægges altid en Dansk Importmoms på 25%, For at få programmet til at forstå dette, skal du vælge Import Udenfor EU i Konto kolonnen. Så vil der blive lagt 25% moms på dit køb. Denne moms indgår både i det separate EU Momsregnskab samt i det almindelige momsregnskab.
</t>
        </r>
      </text>
    </comment>
    <comment ref="J14" authorId="0" shapeId="0" xr:uid="{00000000-0006-0000-0B00-000010000000}">
      <text>
        <r>
          <rPr>
            <b/>
            <sz val="8"/>
            <color indexed="81"/>
            <rFont val="Tahoma"/>
          </rPr>
          <t>Udgifter</t>
        </r>
        <r>
          <rPr>
            <sz val="8"/>
            <color indexed="81"/>
            <rFont val="Tahoma"/>
          </rPr>
          <t xml:space="preserve">
Benyt feltet </t>
        </r>
        <r>
          <rPr>
            <b/>
            <sz val="8"/>
            <color indexed="81"/>
            <rFont val="Tahoma"/>
          </rPr>
          <t>Køb</t>
        </r>
        <r>
          <rPr>
            <sz val="8"/>
            <color indexed="81"/>
            <rFont val="Tahoma"/>
          </rPr>
          <t xml:space="preserve"> til normale posteringer inklusiv moms.
Dette felt viser dine rene udgifter ekslusiv moms.
Du skal kun benytte dette felt hvis du har købt en momsfri vare såsom frimærker eller taxi. Hvis du skriver et beløb ind under </t>
        </r>
        <r>
          <rPr>
            <b/>
            <sz val="8"/>
            <color indexed="81"/>
            <rFont val="Tahoma"/>
          </rPr>
          <t>Udgifter</t>
        </r>
        <r>
          <rPr>
            <sz val="8"/>
            <color indexed="81"/>
            <rFont val="Tahoma"/>
          </rPr>
          <t xml:space="preserve"> vil der ikke blive trukket moms af det.
Bemærk at </t>
        </r>
        <r>
          <rPr>
            <b/>
            <sz val="8"/>
            <color indexed="81"/>
            <rFont val="Tahoma"/>
          </rPr>
          <t xml:space="preserve">Udgifter </t>
        </r>
        <r>
          <rPr>
            <sz val="8"/>
            <color indexed="81"/>
            <rFont val="Tahoma"/>
          </rPr>
          <t xml:space="preserve">her er </t>
        </r>
        <r>
          <rPr>
            <b/>
            <sz val="8"/>
            <color indexed="81"/>
            <rFont val="Tahoma"/>
          </rPr>
          <t>Køb</t>
        </r>
        <r>
          <rPr>
            <sz val="8"/>
            <color indexed="81"/>
            <rFont val="Tahoma"/>
          </rPr>
          <t xml:space="preserve"> fratrukket </t>
        </r>
        <r>
          <rPr>
            <b/>
            <sz val="8"/>
            <color indexed="81"/>
            <rFont val="Tahoma"/>
          </rPr>
          <t>Købsmoms</t>
        </r>
        <r>
          <rPr>
            <sz val="8"/>
            <color indexed="81"/>
            <rFont val="Tahoma"/>
          </rPr>
          <t>.</t>
        </r>
        <r>
          <rPr>
            <sz val="8"/>
            <color indexed="81"/>
            <rFont val="Tahoma"/>
          </rPr>
          <t xml:space="preserve">
</t>
        </r>
      </text>
    </comment>
    <comment ref="K14" authorId="0" shapeId="0" xr:uid="{00000000-0006-0000-0B00-000011000000}">
      <text>
        <r>
          <rPr>
            <b/>
            <sz val="8"/>
            <color indexed="81"/>
            <rFont val="Tahoma"/>
          </rPr>
          <t>Salg</t>
        </r>
        <r>
          <rPr>
            <sz val="8"/>
            <color indexed="81"/>
            <rFont val="Tahoma"/>
          </rPr>
          <t xml:space="preserve">
Herunder skal du indskrive dine salg inklusiv moms. Den respektive omsætning vil nu blive regnet ud under </t>
        </r>
        <r>
          <rPr>
            <b/>
            <sz val="8"/>
            <color indexed="81"/>
            <rFont val="Tahoma"/>
          </rPr>
          <t>Omsætning</t>
        </r>
        <r>
          <rPr>
            <sz val="8"/>
            <color indexed="81"/>
            <rFont val="Tahoma"/>
          </rPr>
          <t xml:space="preserve"> og den respektive salgsmoms vil blive regnet ud under </t>
        </r>
        <r>
          <rPr>
            <b/>
            <sz val="8"/>
            <color indexed="81"/>
            <rFont val="Tahoma"/>
          </rPr>
          <t>Salgsmoms</t>
        </r>
        <r>
          <rPr>
            <sz val="8"/>
            <color indexed="81"/>
            <rFont val="Tahoma"/>
          </rPr>
          <t xml:space="preserve">.
</t>
        </r>
        <r>
          <rPr>
            <b/>
            <sz val="8"/>
            <color indexed="81"/>
            <rFont val="Tahoma"/>
          </rPr>
          <t>Dette felt skal kun benyttes til salg inklusiv moms!</t>
        </r>
        <r>
          <rPr>
            <sz val="8"/>
            <color indexed="81"/>
            <rFont val="Tahoma"/>
          </rPr>
          <t xml:space="preserve">
</t>
        </r>
        <r>
          <rPr>
            <b/>
            <sz val="8"/>
            <color indexed="81"/>
            <rFont val="Tahoma"/>
          </rPr>
          <t xml:space="preserve">Ved Eksport
</t>
        </r>
        <r>
          <rPr>
            <sz val="8"/>
            <color indexed="81"/>
            <rFont val="Tahoma"/>
          </rPr>
          <t xml:space="preserve">Sælger du en vare til et firma indenfor EU (sålænge du har deres SE/CVR oplysninger) eller en vare uden for EU, behøver du ikke opkræve Dansk moms. Her kan du benytte kontoen Eksport Firma EU eller Eksport Udland (udenfor EU). Når du vælger disse konti vil momsen blive fjernet. 
Sælger du en vare til en privatperson indenfor EU, skal du opkræve 25% Dansk moms, udover varens pris. Her vælger du Eksport EU Privat under konto. Så tillægges der automatisk 25% moms.
</t>
        </r>
      </text>
    </comment>
    <comment ref="L14" authorId="0" shapeId="0" xr:uid="{00000000-0006-0000-0B00-000012000000}">
      <text>
        <r>
          <rPr>
            <b/>
            <sz val="8"/>
            <color indexed="81"/>
            <rFont val="Tahoma"/>
          </rPr>
          <t>Omsætning</t>
        </r>
        <r>
          <rPr>
            <sz val="8"/>
            <color indexed="81"/>
            <rFont val="Tahoma"/>
          </rPr>
          <t xml:space="preserve">
Benyt feltet </t>
        </r>
        <r>
          <rPr>
            <b/>
            <sz val="8"/>
            <color indexed="81"/>
            <rFont val="Tahoma"/>
          </rPr>
          <t>Salg</t>
        </r>
        <r>
          <rPr>
            <sz val="8"/>
            <color indexed="81"/>
            <rFont val="Tahoma"/>
          </rPr>
          <t xml:space="preserve"> til normale posteringer inklusiv moms. 
Dette felt viser din rene omsætning ekslusiv salgsmoms. 
Beløb du indskriver direkte under </t>
        </r>
        <r>
          <rPr>
            <b/>
            <sz val="8"/>
            <color indexed="81"/>
            <rFont val="Tahoma"/>
          </rPr>
          <t>Omsætning</t>
        </r>
        <r>
          <rPr>
            <sz val="8"/>
            <color indexed="81"/>
            <rFont val="Tahoma"/>
          </rPr>
          <t xml:space="preserve"> vil ikke blive fratrukket moms.
Bemærk at </t>
        </r>
        <r>
          <rPr>
            <b/>
            <sz val="8"/>
            <color indexed="81"/>
            <rFont val="Tahoma"/>
          </rPr>
          <t>Omsætning</t>
        </r>
        <r>
          <rPr>
            <sz val="8"/>
            <color indexed="81"/>
            <rFont val="Tahoma"/>
          </rPr>
          <t xml:space="preserve"> her er </t>
        </r>
        <r>
          <rPr>
            <b/>
            <sz val="8"/>
            <color indexed="81"/>
            <rFont val="Tahoma"/>
          </rPr>
          <t>Salg</t>
        </r>
        <r>
          <rPr>
            <sz val="8"/>
            <color indexed="81"/>
            <rFont val="Tahoma"/>
          </rPr>
          <t xml:space="preserve"> fratrukket </t>
        </r>
        <r>
          <rPr>
            <b/>
            <sz val="8"/>
            <color indexed="81"/>
            <rFont val="Tahoma"/>
          </rPr>
          <t>Salgsmoms</t>
        </r>
        <r>
          <rPr>
            <sz val="8"/>
            <color indexed="81"/>
            <rFont val="Tahoma"/>
          </rPr>
          <t>.
Salg af varer udenfor EU, skrives direkte ind i dette felt, da der ikke skal svares moms.</t>
        </r>
      </text>
    </comment>
    <comment ref="M14" authorId="0" shapeId="0" xr:uid="{00000000-0006-0000-0B00-000013000000}">
      <text>
        <r>
          <rPr>
            <b/>
            <sz val="8"/>
            <color indexed="81"/>
            <rFont val="Tahoma"/>
          </rPr>
          <t>Købsmoms</t>
        </r>
        <r>
          <rPr>
            <sz val="8"/>
            <color indexed="81"/>
            <rFont val="Tahoma"/>
          </rPr>
          <t xml:space="preserve">
Købsmoms fratrukket det respektive køb. Købsmomsen vil automatisk blive udregnet når du indskriver et beløb inklusiv moms under </t>
        </r>
        <r>
          <rPr>
            <b/>
            <sz val="8"/>
            <color indexed="81"/>
            <rFont val="Tahoma"/>
          </rPr>
          <t>Køb</t>
        </r>
        <r>
          <rPr>
            <sz val="8"/>
            <color indexed="81"/>
            <rFont val="Tahoma"/>
          </rPr>
          <t xml:space="preserve">.
Eventuel købsmoms af varer købt indenfor EU (også moms udenfor EU) indgår i det almindelige momsregnskab, men samtidig i det seperate EU momsregnskab under bladet Moms EU.
</t>
        </r>
      </text>
    </comment>
    <comment ref="N14" authorId="0" shapeId="0" xr:uid="{00000000-0006-0000-0B00-000014000000}">
      <text>
        <r>
          <rPr>
            <b/>
            <sz val="8"/>
            <color indexed="81"/>
            <rFont val="Tahoma"/>
          </rPr>
          <t xml:space="preserve">Salgsmoms
</t>
        </r>
        <r>
          <rPr>
            <sz val="8"/>
            <color indexed="81"/>
            <rFont val="Tahoma"/>
          </rPr>
          <t xml:space="preserve">
Salgsmoms fratrukket det respektive salg. Salgsmomsen vil automatisk blive udregnet når du indskriver et beløb inklusiv moms under </t>
        </r>
        <r>
          <rPr>
            <b/>
            <sz val="8"/>
            <color indexed="81"/>
            <rFont val="Tahoma"/>
          </rPr>
          <t>Salg</t>
        </r>
        <r>
          <rPr>
            <sz val="8"/>
            <color indexed="81"/>
            <rFont val="Tahoma"/>
          </rPr>
          <t>.
Eventuel salgsmoms af varer solgt indenfor EU, indgår i det almindelige momsregnskab, men samtidig i det separate EU momsregnskab under bladet Moms EU.</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Forfatter</author>
  </authors>
  <commentList>
    <comment ref="F3" authorId="0" shapeId="0" xr:uid="{00000000-0006-0000-0C00-000001000000}">
      <text>
        <r>
          <rPr>
            <b/>
            <sz val="8"/>
            <color indexed="81"/>
            <rFont val="Tahoma"/>
          </rPr>
          <t>Oversigt</t>
        </r>
        <r>
          <rPr>
            <sz val="8"/>
            <color indexed="81"/>
            <rFont val="Tahoma"/>
          </rPr>
          <t xml:space="preserve">
Oversigt over månedens aktiviteter.</t>
        </r>
      </text>
    </comment>
    <comment ref="E4" authorId="0" shapeId="0" xr:uid="{00000000-0006-0000-0C00-000002000000}">
      <text>
        <r>
          <rPr>
            <b/>
            <sz val="8"/>
            <color indexed="81"/>
            <rFont val="Tahoma"/>
          </rPr>
          <t xml:space="preserve">Vækst Måned
</t>
        </r>
        <r>
          <rPr>
            <sz val="8"/>
            <color indexed="81"/>
            <rFont val="Tahoma"/>
          </rPr>
          <t xml:space="preserve">Vækst i omsætning i forhold til måneden før. </t>
        </r>
      </text>
    </comment>
    <comment ref="E5" authorId="0" shapeId="0" xr:uid="{00000000-0006-0000-0C00-000003000000}">
      <text>
        <r>
          <rPr>
            <b/>
            <sz val="8"/>
            <color indexed="81"/>
            <rFont val="Tahoma"/>
          </rPr>
          <t>Månedens samlede omsætning</t>
        </r>
      </text>
    </comment>
    <comment ref="E6" authorId="0" shapeId="0" xr:uid="{00000000-0006-0000-0C00-000004000000}">
      <text>
        <r>
          <rPr>
            <b/>
            <sz val="8"/>
            <color indexed="81"/>
            <rFont val="Tahoma"/>
          </rPr>
          <t>Månedens samlede udgifter</t>
        </r>
      </text>
    </comment>
    <comment ref="E7" authorId="0" shapeId="0" xr:uid="{00000000-0006-0000-0C00-000005000000}">
      <text>
        <r>
          <rPr>
            <b/>
            <sz val="8"/>
            <color indexed="81"/>
            <rFont val="Tahoma"/>
          </rPr>
          <t xml:space="preserve">Månedens resultat
</t>
        </r>
        <r>
          <rPr>
            <sz val="8"/>
            <color indexed="81"/>
            <rFont val="Tahoma"/>
          </rPr>
          <t>Omsætning fratrukket Udgifter.</t>
        </r>
        <r>
          <rPr>
            <sz val="8"/>
            <color indexed="81"/>
            <rFont val="Tahoma"/>
          </rPr>
          <t xml:space="preserve">
</t>
        </r>
      </text>
    </comment>
    <comment ref="E8" authorId="0" shapeId="0" xr:uid="{00000000-0006-0000-0C00-000006000000}">
      <text>
        <r>
          <rPr>
            <b/>
            <sz val="8"/>
            <color indexed="81"/>
            <rFont val="Tahoma"/>
          </rPr>
          <t>Samlet købsmoms for måneden</t>
        </r>
        <r>
          <rPr>
            <sz val="8"/>
            <color indexed="81"/>
            <rFont val="Tahoma"/>
          </rPr>
          <t xml:space="preserve">
</t>
        </r>
      </text>
    </comment>
    <comment ref="E9" authorId="0" shapeId="0" xr:uid="{00000000-0006-0000-0C00-000007000000}">
      <text>
        <r>
          <rPr>
            <b/>
            <sz val="8"/>
            <color indexed="81"/>
            <rFont val="Tahoma"/>
          </rPr>
          <t>Samlet salgsmoms for måneden</t>
        </r>
        <r>
          <rPr>
            <sz val="8"/>
            <color indexed="81"/>
            <rFont val="Tahoma"/>
          </rPr>
          <t xml:space="preserve">
</t>
        </r>
      </text>
    </comment>
    <comment ref="E10" authorId="0" shapeId="0" xr:uid="{00000000-0006-0000-0C00-000008000000}">
      <text>
        <r>
          <rPr>
            <b/>
            <sz val="8"/>
            <color indexed="81"/>
            <rFont val="Tahoma"/>
          </rPr>
          <t>købsmoms og salgsmoms modsvaret</t>
        </r>
        <r>
          <rPr>
            <sz val="8"/>
            <color indexed="81"/>
            <rFont val="Tahoma"/>
          </rPr>
          <t xml:space="preserve">
</t>
        </r>
      </text>
    </comment>
    <comment ref="E11" authorId="0" shapeId="0" xr:uid="{00000000-0006-0000-0C00-000009000000}">
      <text>
        <r>
          <rPr>
            <b/>
            <sz val="8"/>
            <color indexed="81"/>
            <rFont val="Tahoma"/>
          </rPr>
          <t xml:space="preserve">Antal posteringer for måneden
</t>
        </r>
        <r>
          <rPr>
            <sz val="8"/>
            <color indexed="81"/>
            <rFont val="Tahoma"/>
          </rPr>
          <t>Registreres ved indtasting i dato feltet.</t>
        </r>
      </text>
    </comment>
    <comment ref="D14" authorId="0" shapeId="0" xr:uid="{00000000-0006-0000-0C00-00000A000000}">
      <text>
        <r>
          <rPr>
            <b/>
            <sz val="8"/>
            <color indexed="81"/>
            <rFont val="Tahoma"/>
          </rPr>
          <t>Dato</t>
        </r>
        <r>
          <rPr>
            <sz val="8"/>
            <color indexed="81"/>
            <rFont val="Tahoma"/>
          </rPr>
          <t xml:space="preserve">
Her kan du påføre datoen for den respektive postering.</t>
        </r>
      </text>
    </comment>
    <comment ref="E14" authorId="0" shapeId="0" xr:uid="{00000000-0006-0000-0C00-00000B000000}">
      <text>
        <r>
          <rPr>
            <b/>
            <sz val="8"/>
            <color indexed="81"/>
            <rFont val="Tahoma"/>
          </rPr>
          <t>Bilagsnr.</t>
        </r>
        <r>
          <rPr>
            <sz val="8"/>
            <color indexed="81"/>
            <rFont val="Tahoma"/>
          </rPr>
          <t xml:space="preserve">
Her kan du angive et bilagsnr. til den respektive postering, dette nummer kan du så skrive på dine bilag.</t>
        </r>
      </text>
    </comment>
    <comment ref="F14" authorId="0" shapeId="0" xr:uid="{00000000-0006-0000-0C00-00000C000000}">
      <text>
        <r>
          <rPr>
            <b/>
            <sz val="8"/>
            <color indexed="81"/>
            <rFont val="Tahoma"/>
          </rPr>
          <t>Konto</t>
        </r>
        <r>
          <rPr>
            <sz val="8"/>
            <color indexed="81"/>
            <rFont val="Tahoma"/>
          </rPr>
          <t xml:space="preserve">
Du får her en Drop Down Menu over alle konti. Du skal bare vælge en der passer til din postering. 
Du kan altid ændre et konto navn på listen under </t>
        </r>
        <r>
          <rPr>
            <b/>
            <sz val="8"/>
            <color indexed="81"/>
            <rFont val="Tahoma"/>
          </rPr>
          <t>Konti</t>
        </r>
        <r>
          <rPr>
            <sz val="8"/>
            <color indexed="81"/>
            <rFont val="Tahoma"/>
          </rPr>
          <t xml:space="preserve">, her kan du også tilføje nye konti, som så vil indgå i Drop Down Menuen. </t>
        </r>
        <r>
          <rPr>
            <sz val="8"/>
            <color indexed="81"/>
            <rFont val="Tahoma"/>
          </rPr>
          <t xml:space="preserve">
</t>
        </r>
      </text>
    </comment>
    <comment ref="G14" authorId="0" shapeId="0" xr:uid="{00000000-0006-0000-0C00-00000D000000}">
      <text>
        <r>
          <rPr>
            <b/>
            <sz val="8"/>
            <color indexed="81"/>
            <rFont val="Tahoma"/>
          </rPr>
          <t xml:space="preserve">Lagerstyring
</t>
        </r>
        <r>
          <rPr>
            <sz val="8"/>
            <color indexed="81"/>
            <rFont val="Tahoma"/>
          </rPr>
          <t>Hvis du benytter programmets Lagerstyring kan du her vælge hvilken vare du har solgt. Du kan selv angive varenavn under fanebladet Lagerstyring, så vil varenavnet komme med på listen i Drop Down Menuen.</t>
        </r>
        <r>
          <rPr>
            <sz val="8"/>
            <color indexed="81"/>
            <rFont val="Tahoma"/>
          </rPr>
          <t xml:space="preserve">
</t>
        </r>
      </text>
    </comment>
    <comment ref="H14" authorId="0" shapeId="0" xr:uid="{00000000-0006-0000-0C00-00000E000000}">
      <text>
        <r>
          <rPr>
            <b/>
            <sz val="8"/>
            <color indexed="81"/>
            <rFont val="Tahoma"/>
          </rPr>
          <t xml:space="preserve">Antal Varer Solgt
</t>
        </r>
        <r>
          <rPr>
            <sz val="8"/>
            <color indexed="81"/>
            <rFont val="Tahoma"/>
          </rPr>
          <t>Hvis du benytter Lagerstyring kan du her angive hvor mange af en given vare du har solgt, så vil antallet blive indregnet i Lagerstyringen. Se fanebladet Lagerstyring.</t>
        </r>
        <r>
          <rPr>
            <sz val="8"/>
            <color indexed="81"/>
            <rFont val="Tahoma"/>
          </rPr>
          <t xml:space="preserve">
</t>
        </r>
      </text>
    </comment>
    <comment ref="I14" authorId="0" shapeId="0" xr:uid="{00000000-0006-0000-0C00-00000F000000}">
      <text>
        <r>
          <rPr>
            <b/>
            <sz val="8"/>
            <color indexed="81"/>
            <rFont val="Tahoma"/>
          </rPr>
          <t>Køb</t>
        </r>
        <r>
          <rPr>
            <sz val="8"/>
            <color indexed="81"/>
            <rFont val="Tahoma"/>
          </rPr>
          <t xml:space="preserve">
Herunder skal du indskrive dine køb inklusiv moms. Den respektive udgift vil nu blive regnet ud under </t>
        </r>
        <r>
          <rPr>
            <b/>
            <sz val="8"/>
            <color indexed="81"/>
            <rFont val="Tahoma"/>
          </rPr>
          <t>Udgifter</t>
        </r>
        <r>
          <rPr>
            <sz val="8"/>
            <color indexed="81"/>
            <rFont val="Tahoma"/>
          </rPr>
          <t xml:space="preserve"> og den respektive købsmoms vil blive regnet ud under </t>
        </r>
        <r>
          <rPr>
            <b/>
            <sz val="8"/>
            <color indexed="81"/>
            <rFont val="Tahoma"/>
          </rPr>
          <t>Købsmoms.</t>
        </r>
        <r>
          <rPr>
            <sz val="8"/>
            <color indexed="81"/>
            <rFont val="Tahoma"/>
          </rPr>
          <t xml:space="preserve">
Har du købt en momsfri vare, såsom frimærker, taxi m.m. kan du skrive beløbet ind direkte under </t>
        </r>
        <r>
          <rPr>
            <b/>
            <sz val="8"/>
            <color indexed="81"/>
            <rFont val="Tahoma"/>
          </rPr>
          <t>Udgifter</t>
        </r>
        <r>
          <rPr>
            <sz val="8"/>
            <color indexed="81"/>
            <rFont val="Tahoma"/>
          </rPr>
          <t xml:space="preserve">, så vil der ikke blive trukket moms af beløbet.
</t>
        </r>
        <r>
          <rPr>
            <b/>
            <sz val="8"/>
            <color indexed="81"/>
            <rFont val="Tahoma"/>
          </rPr>
          <t xml:space="preserve">Ved Import:
</t>
        </r>
        <r>
          <rPr>
            <sz val="8"/>
            <color indexed="81"/>
            <rFont val="Tahoma"/>
          </rPr>
          <t xml:space="preserve">Har du købt en vare indenfor EU, skriver du varens pris ind under køb, og vælger Import Indenfor EU i Konto Kolonnen. Så vil dit køb blive pålagt en Dansk Erhvervelsesmoms på 25% under købsmoms. Denne moms indgår i dit almindelige momsregnskab, men indgår samtidig i det separate EU momsregnskab, under bladet Moms EU. 
På denne måde får du de oplysninger du skal bruge overfor Skat. 
Import af varer udenfor EU pålægges altid en Dansk Importmoms på 25%, For at få programmet til at forstå dette, skal du vælge Import Udenfor EU i Konto kolonnen. Så vil der blive lagt 25% moms på dit køb. Denne moms indgår både i det separate EU Momsregnskab samt i det almindelige momsregnskab.
</t>
        </r>
      </text>
    </comment>
    <comment ref="J14" authorId="0" shapeId="0" xr:uid="{00000000-0006-0000-0C00-000010000000}">
      <text>
        <r>
          <rPr>
            <b/>
            <sz val="8"/>
            <color indexed="81"/>
            <rFont val="Tahoma"/>
          </rPr>
          <t>Udgifter</t>
        </r>
        <r>
          <rPr>
            <sz val="8"/>
            <color indexed="81"/>
            <rFont val="Tahoma"/>
          </rPr>
          <t xml:space="preserve">
Benyt feltet </t>
        </r>
        <r>
          <rPr>
            <b/>
            <sz val="8"/>
            <color indexed="81"/>
            <rFont val="Tahoma"/>
          </rPr>
          <t>Køb</t>
        </r>
        <r>
          <rPr>
            <sz val="8"/>
            <color indexed="81"/>
            <rFont val="Tahoma"/>
          </rPr>
          <t xml:space="preserve"> til normale posteringer inklusiv moms.
Dette felt viser dine rene udgifter ekslusiv moms.
Du skal kun benytte dette felt hvis du har købt en momsfri vare såsom frimærker eller taxi. Hvis du skriver et beløb ind under </t>
        </r>
        <r>
          <rPr>
            <b/>
            <sz val="8"/>
            <color indexed="81"/>
            <rFont val="Tahoma"/>
          </rPr>
          <t>Udgifter</t>
        </r>
        <r>
          <rPr>
            <sz val="8"/>
            <color indexed="81"/>
            <rFont val="Tahoma"/>
          </rPr>
          <t xml:space="preserve"> vil der ikke blive trukket moms af det.
Bemærk at </t>
        </r>
        <r>
          <rPr>
            <b/>
            <sz val="8"/>
            <color indexed="81"/>
            <rFont val="Tahoma"/>
          </rPr>
          <t xml:space="preserve">Udgifter </t>
        </r>
        <r>
          <rPr>
            <sz val="8"/>
            <color indexed="81"/>
            <rFont val="Tahoma"/>
          </rPr>
          <t xml:space="preserve">her er </t>
        </r>
        <r>
          <rPr>
            <b/>
            <sz val="8"/>
            <color indexed="81"/>
            <rFont val="Tahoma"/>
          </rPr>
          <t>Køb</t>
        </r>
        <r>
          <rPr>
            <sz val="8"/>
            <color indexed="81"/>
            <rFont val="Tahoma"/>
          </rPr>
          <t xml:space="preserve"> fratrukket </t>
        </r>
        <r>
          <rPr>
            <b/>
            <sz val="8"/>
            <color indexed="81"/>
            <rFont val="Tahoma"/>
          </rPr>
          <t>Købsmoms</t>
        </r>
        <r>
          <rPr>
            <sz val="8"/>
            <color indexed="81"/>
            <rFont val="Tahoma"/>
          </rPr>
          <t>.</t>
        </r>
        <r>
          <rPr>
            <sz val="8"/>
            <color indexed="81"/>
            <rFont val="Tahoma"/>
          </rPr>
          <t xml:space="preserve">
</t>
        </r>
      </text>
    </comment>
    <comment ref="K14" authorId="0" shapeId="0" xr:uid="{00000000-0006-0000-0C00-000011000000}">
      <text>
        <r>
          <rPr>
            <b/>
            <sz val="8"/>
            <color indexed="81"/>
            <rFont val="Tahoma"/>
          </rPr>
          <t>Salg</t>
        </r>
        <r>
          <rPr>
            <sz val="8"/>
            <color indexed="81"/>
            <rFont val="Tahoma"/>
          </rPr>
          <t xml:space="preserve">
Herunder skal du indskrive dine salg inklusiv moms. Den respektive omsætning vil nu blive regnet ud under </t>
        </r>
        <r>
          <rPr>
            <b/>
            <sz val="8"/>
            <color indexed="81"/>
            <rFont val="Tahoma"/>
          </rPr>
          <t>Omsætning</t>
        </r>
        <r>
          <rPr>
            <sz val="8"/>
            <color indexed="81"/>
            <rFont val="Tahoma"/>
          </rPr>
          <t xml:space="preserve"> og den respektive salgsmoms vil blive regnet ud under </t>
        </r>
        <r>
          <rPr>
            <b/>
            <sz val="8"/>
            <color indexed="81"/>
            <rFont val="Tahoma"/>
          </rPr>
          <t>Salgsmoms</t>
        </r>
        <r>
          <rPr>
            <sz val="8"/>
            <color indexed="81"/>
            <rFont val="Tahoma"/>
          </rPr>
          <t xml:space="preserve">.
</t>
        </r>
        <r>
          <rPr>
            <b/>
            <sz val="8"/>
            <color indexed="81"/>
            <rFont val="Tahoma"/>
          </rPr>
          <t>Dette felt skal kun benyttes til salg inklusiv moms!</t>
        </r>
        <r>
          <rPr>
            <sz val="8"/>
            <color indexed="81"/>
            <rFont val="Tahoma"/>
          </rPr>
          <t xml:space="preserve">
</t>
        </r>
        <r>
          <rPr>
            <b/>
            <sz val="8"/>
            <color indexed="81"/>
            <rFont val="Tahoma"/>
          </rPr>
          <t xml:space="preserve">Ved Eksport
</t>
        </r>
        <r>
          <rPr>
            <sz val="8"/>
            <color indexed="81"/>
            <rFont val="Tahoma"/>
          </rPr>
          <t xml:space="preserve">Sælger du en vare til et firma indenfor EU (sålænge du har deres SE/CVR oplysninger) eller en vare uden for EU, behøver du ikke opkræve Dansk moms. Her kan du benytte kontoen Eksport Firma EU eller Eksport Udland (udenfor EU). Når du vælger disse konti vil momsen blive fjernet. 
Sælger du en vare til en privatperson indenfor EU, skal du opkræve 25% Dansk moms, udover varens pris. Her vælger du Eksport EU Privat under konto. Så tillægges der automatisk 25% moms.
</t>
        </r>
      </text>
    </comment>
    <comment ref="L14" authorId="0" shapeId="0" xr:uid="{00000000-0006-0000-0C00-000012000000}">
      <text>
        <r>
          <rPr>
            <b/>
            <sz val="8"/>
            <color indexed="81"/>
            <rFont val="Tahoma"/>
          </rPr>
          <t>Omsætning</t>
        </r>
        <r>
          <rPr>
            <sz val="8"/>
            <color indexed="81"/>
            <rFont val="Tahoma"/>
          </rPr>
          <t xml:space="preserve">
Benyt feltet </t>
        </r>
        <r>
          <rPr>
            <b/>
            <sz val="8"/>
            <color indexed="81"/>
            <rFont val="Tahoma"/>
          </rPr>
          <t>Salg</t>
        </r>
        <r>
          <rPr>
            <sz val="8"/>
            <color indexed="81"/>
            <rFont val="Tahoma"/>
          </rPr>
          <t xml:space="preserve"> til normale posteringer inklusiv moms. 
Dette felt viser din rene omsætning ekslusiv salgsmoms. 
Beløb du indskriver direkte under </t>
        </r>
        <r>
          <rPr>
            <b/>
            <sz val="8"/>
            <color indexed="81"/>
            <rFont val="Tahoma"/>
          </rPr>
          <t>Omsætning</t>
        </r>
        <r>
          <rPr>
            <sz val="8"/>
            <color indexed="81"/>
            <rFont val="Tahoma"/>
          </rPr>
          <t xml:space="preserve"> vil ikke blive fratrukket moms.
Bemærk at </t>
        </r>
        <r>
          <rPr>
            <b/>
            <sz val="8"/>
            <color indexed="81"/>
            <rFont val="Tahoma"/>
          </rPr>
          <t>Omsætning</t>
        </r>
        <r>
          <rPr>
            <sz val="8"/>
            <color indexed="81"/>
            <rFont val="Tahoma"/>
          </rPr>
          <t xml:space="preserve"> her er </t>
        </r>
        <r>
          <rPr>
            <b/>
            <sz val="8"/>
            <color indexed="81"/>
            <rFont val="Tahoma"/>
          </rPr>
          <t>Salg</t>
        </r>
        <r>
          <rPr>
            <sz val="8"/>
            <color indexed="81"/>
            <rFont val="Tahoma"/>
          </rPr>
          <t xml:space="preserve"> fratrukket </t>
        </r>
        <r>
          <rPr>
            <b/>
            <sz val="8"/>
            <color indexed="81"/>
            <rFont val="Tahoma"/>
          </rPr>
          <t>Salgsmoms</t>
        </r>
        <r>
          <rPr>
            <sz val="8"/>
            <color indexed="81"/>
            <rFont val="Tahoma"/>
          </rPr>
          <t>.
Salg af varer udenfor EU, skrives direkte ind i dette felt, da der ikke skal svares moms.</t>
        </r>
      </text>
    </comment>
    <comment ref="M14" authorId="0" shapeId="0" xr:uid="{00000000-0006-0000-0C00-000013000000}">
      <text>
        <r>
          <rPr>
            <b/>
            <sz val="8"/>
            <color indexed="81"/>
            <rFont val="Tahoma"/>
          </rPr>
          <t>Købsmoms</t>
        </r>
        <r>
          <rPr>
            <sz val="8"/>
            <color indexed="81"/>
            <rFont val="Tahoma"/>
          </rPr>
          <t xml:space="preserve">
Købsmoms fratrukket det respektive køb. Købsmomsen vil automatisk blive udregnet når du indskriver et beløb inklusiv moms under </t>
        </r>
        <r>
          <rPr>
            <b/>
            <sz val="8"/>
            <color indexed="81"/>
            <rFont val="Tahoma"/>
          </rPr>
          <t>Køb</t>
        </r>
        <r>
          <rPr>
            <sz val="8"/>
            <color indexed="81"/>
            <rFont val="Tahoma"/>
          </rPr>
          <t xml:space="preserve">.
Eventuel købsmoms af varer købt indenfor EU (også moms udenfor EU) indgår i det almindelige momsregnskab, men samtidig i det seperate EU momsregnskab under bladet Moms EU.
</t>
        </r>
      </text>
    </comment>
    <comment ref="N14" authorId="0" shapeId="0" xr:uid="{00000000-0006-0000-0C00-000014000000}">
      <text>
        <r>
          <rPr>
            <b/>
            <sz val="8"/>
            <color indexed="81"/>
            <rFont val="Tahoma"/>
          </rPr>
          <t xml:space="preserve">Salgsmoms
</t>
        </r>
        <r>
          <rPr>
            <sz val="8"/>
            <color indexed="81"/>
            <rFont val="Tahoma"/>
          </rPr>
          <t xml:space="preserve">
Salgsmoms fratrukket det respektive salg. Salgsmomsen vil automatisk blive udregnet når du indskriver et beløb inklusiv moms under </t>
        </r>
        <r>
          <rPr>
            <b/>
            <sz val="8"/>
            <color indexed="81"/>
            <rFont val="Tahoma"/>
          </rPr>
          <t>Salg</t>
        </r>
        <r>
          <rPr>
            <sz val="8"/>
            <color indexed="81"/>
            <rFont val="Tahoma"/>
          </rPr>
          <t>.
Eventuel salgsmoms af varer solgt indenfor EU, indgår i det almindelige momsregnskab, men samtidig i det separate EU momsregnskab under bladet Moms EU.</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Forfatter</author>
  </authors>
  <commentList>
    <comment ref="F3" authorId="0" shapeId="0" xr:uid="{00000000-0006-0000-0D00-000001000000}">
      <text>
        <r>
          <rPr>
            <b/>
            <sz val="8"/>
            <color indexed="81"/>
            <rFont val="Tahoma"/>
          </rPr>
          <t>Oversigt</t>
        </r>
        <r>
          <rPr>
            <sz val="8"/>
            <color indexed="81"/>
            <rFont val="Tahoma"/>
          </rPr>
          <t xml:space="preserve">
Oversigt over månedens aktiviteter.</t>
        </r>
      </text>
    </comment>
    <comment ref="E4" authorId="0" shapeId="0" xr:uid="{00000000-0006-0000-0D00-000002000000}">
      <text>
        <r>
          <rPr>
            <b/>
            <sz val="8"/>
            <color indexed="81"/>
            <rFont val="Tahoma"/>
          </rPr>
          <t xml:space="preserve">Vækst Måned
</t>
        </r>
        <r>
          <rPr>
            <sz val="8"/>
            <color indexed="81"/>
            <rFont val="Tahoma"/>
          </rPr>
          <t xml:space="preserve">Vækst i omsætning i forhold til måneden før. </t>
        </r>
      </text>
    </comment>
    <comment ref="E5" authorId="0" shapeId="0" xr:uid="{00000000-0006-0000-0D00-000003000000}">
      <text>
        <r>
          <rPr>
            <b/>
            <sz val="8"/>
            <color indexed="81"/>
            <rFont val="Tahoma"/>
          </rPr>
          <t>Månedens samlede omsætning</t>
        </r>
      </text>
    </comment>
    <comment ref="E6" authorId="0" shapeId="0" xr:uid="{00000000-0006-0000-0D00-000004000000}">
      <text>
        <r>
          <rPr>
            <b/>
            <sz val="8"/>
            <color indexed="81"/>
            <rFont val="Tahoma"/>
          </rPr>
          <t>Månedens samlede udgifter</t>
        </r>
      </text>
    </comment>
    <comment ref="E7" authorId="0" shapeId="0" xr:uid="{00000000-0006-0000-0D00-000005000000}">
      <text>
        <r>
          <rPr>
            <b/>
            <sz val="8"/>
            <color indexed="81"/>
            <rFont val="Tahoma"/>
          </rPr>
          <t xml:space="preserve">Månedens resultat
</t>
        </r>
        <r>
          <rPr>
            <sz val="8"/>
            <color indexed="81"/>
            <rFont val="Tahoma"/>
          </rPr>
          <t>Omsætning fratrukket Udgifter.</t>
        </r>
        <r>
          <rPr>
            <sz val="8"/>
            <color indexed="81"/>
            <rFont val="Tahoma"/>
          </rPr>
          <t xml:space="preserve">
</t>
        </r>
      </text>
    </comment>
    <comment ref="E8" authorId="0" shapeId="0" xr:uid="{00000000-0006-0000-0D00-000006000000}">
      <text>
        <r>
          <rPr>
            <b/>
            <sz val="8"/>
            <color indexed="81"/>
            <rFont val="Tahoma"/>
          </rPr>
          <t>Samlet købsmoms for måneden</t>
        </r>
        <r>
          <rPr>
            <sz val="8"/>
            <color indexed="81"/>
            <rFont val="Tahoma"/>
          </rPr>
          <t xml:space="preserve">
</t>
        </r>
      </text>
    </comment>
    <comment ref="E9" authorId="0" shapeId="0" xr:uid="{00000000-0006-0000-0D00-000007000000}">
      <text>
        <r>
          <rPr>
            <b/>
            <sz val="8"/>
            <color indexed="81"/>
            <rFont val="Tahoma"/>
          </rPr>
          <t>Samlet salgsmoms for måneden</t>
        </r>
        <r>
          <rPr>
            <sz val="8"/>
            <color indexed="81"/>
            <rFont val="Tahoma"/>
          </rPr>
          <t xml:space="preserve">
</t>
        </r>
      </text>
    </comment>
    <comment ref="E10" authorId="0" shapeId="0" xr:uid="{00000000-0006-0000-0D00-000008000000}">
      <text>
        <r>
          <rPr>
            <b/>
            <sz val="8"/>
            <color indexed="81"/>
            <rFont val="Tahoma"/>
          </rPr>
          <t>købsmoms og salgsmoms modsvaret</t>
        </r>
        <r>
          <rPr>
            <sz val="8"/>
            <color indexed="81"/>
            <rFont val="Tahoma"/>
          </rPr>
          <t xml:space="preserve">
</t>
        </r>
      </text>
    </comment>
    <comment ref="E11" authorId="0" shapeId="0" xr:uid="{00000000-0006-0000-0D00-000009000000}">
      <text>
        <r>
          <rPr>
            <b/>
            <sz val="8"/>
            <color indexed="81"/>
            <rFont val="Tahoma"/>
          </rPr>
          <t xml:space="preserve">Antal posteringer for måneden
</t>
        </r>
        <r>
          <rPr>
            <sz val="8"/>
            <color indexed="81"/>
            <rFont val="Tahoma"/>
          </rPr>
          <t>Registreres ved indtasting i dato feltet.</t>
        </r>
      </text>
    </comment>
    <comment ref="D14" authorId="0" shapeId="0" xr:uid="{00000000-0006-0000-0D00-00000A000000}">
      <text>
        <r>
          <rPr>
            <b/>
            <sz val="8"/>
            <color indexed="81"/>
            <rFont val="Tahoma"/>
          </rPr>
          <t>Dato</t>
        </r>
        <r>
          <rPr>
            <sz val="8"/>
            <color indexed="81"/>
            <rFont val="Tahoma"/>
          </rPr>
          <t xml:space="preserve">
Her kan du påføre datoen for den respektive postering.</t>
        </r>
      </text>
    </comment>
    <comment ref="E14" authorId="0" shapeId="0" xr:uid="{00000000-0006-0000-0D00-00000B000000}">
      <text>
        <r>
          <rPr>
            <b/>
            <sz val="8"/>
            <color indexed="81"/>
            <rFont val="Tahoma"/>
          </rPr>
          <t>Bilagsnr.</t>
        </r>
        <r>
          <rPr>
            <sz val="8"/>
            <color indexed="81"/>
            <rFont val="Tahoma"/>
          </rPr>
          <t xml:space="preserve">
Her kan du angive et bilagsnr. til den respektive postering, dette nummer kan du så skrive på dine bilag.</t>
        </r>
      </text>
    </comment>
    <comment ref="F14" authorId="0" shapeId="0" xr:uid="{00000000-0006-0000-0D00-00000C000000}">
      <text>
        <r>
          <rPr>
            <b/>
            <sz val="8"/>
            <color indexed="81"/>
            <rFont val="Tahoma"/>
          </rPr>
          <t>Konto</t>
        </r>
        <r>
          <rPr>
            <sz val="8"/>
            <color indexed="81"/>
            <rFont val="Tahoma"/>
          </rPr>
          <t xml:space="preserve">
Du får her en Drop Down Menu over alle konti. Du skal bare vælge en der passer til din postering. 
Du kan altid ændre et konto navn på listen under </t>
        </r>
        <r>
          <rPr>
            <b/>
            <sz val="8"/>
            <color indexed="81"/>
            <rFont val="Tahoma"/>
          </rPr>
          <t>Konti</t>
        </r>
        <r>
          <rPr>
            <sz val="8"/>
            <color indexed="81"/>
            <rFont val="Tahoma"/>
          </rPr>
          <t xml:space="preserve">, her kan du også tilføje nye konti, som så vil indgå i Drop Down Menuen. </t>
        </r>
        <r>
          <rPr>
            <sz val="8"/>
            <color indexed="81"/>
            <rFont val="Tahoma"/>
          </rPr>
          <t xml:space="preserve">
</t>
        </r>
      </text>
    </comment>
    <comment ref="G14" authorId="0" shapeId="0" xr:uid="{00000000-0006-0000-0D00-00000D000000}">
      <text>
        <r>
          <rPr>
            <b/>
            <sz val="8"/>
            <color indexed="81"/>
            <rFont val="Tahoma"/>
          </rPr>
          <t xml:space="preserve">Lagerstyring
</t>
        </r>
        <r>
          <rPr>
            <sz val="8"/>
            <color indexed="81"/>
            <rFont val="Tahoma"/>
          </rPr>
          <t>Hvis du benytter programmets Lagerstyring kan du her vælge hvilken vare du har solgt. Du kan selv angive varenavn under fanebladet Lagerstyring, så vil varenavnet komme med på listen i Drop Down Menuen.</t>
        </r>
        <r>
          <rPr>
            <sz val="8"/>
            <color indexed="81"/>
            <rFont val="Tahoma"/>
          </rPr>
          <t xml:space="preserve">
</t>
        </r>
      </text>
    </comment>
    <comment ref="H14" authorId="0" shapeId="0" xr:uid="{00000000-0006-0000-0D00-00000E000000}">
      <text>
        <r>
          <rPr>
            <b/>
            <sz val="8"/>
            <color indexed="81"/>
            <rFont val="Tahoma"/>
          </rPr>
          <t xml:space="preserve">Antal Varer Solgt
</t>
        </r>
        <r>
          <rPr>
            <sz val="8"/>
            <color indexed="81"/>
            <rFont val="Tahoma"/>
          </rPr>
          <t>Hvis du benytter Lagerstyring kan du her angive hvor mange af en given vare du har solgt, så vil antallet blive indregnet i Lagerstyringen. Se fanebladet Lagerstyring.</t>
        </r>
        <r>
          <rPr>
            <sz val="8"/>
            <color indexed="81"/>
            <rFont val="Tahoma"/>
          </rPr>
          <t xml:space="preserve">
</t>
        </r>
      </text>
    </comment>
    <comment ref="I14" authorId="0" shapeId="0" xr:uid="{00000000-0006-0000-0D00-00000F000000}">
      <text>
        <r>
          <rPr>
            <b/>
            <sz val="8"/>
            <color indexed="81"/>
            <rFont val="Tahoma"/>
          </rPr>
          <t>Køb</t>
        </r>
        <r>
          <rPr>
            <sz val="8"/>
            <color indexed="81"/>
            <rFont val="Tahoma"/>
          </rPr>
          <t xml:space="preserve">
Herunder skal du indskrive dine køb inklusiv moms. Den respektive udgift vil nu blive regnet ud under </t>
        </r>
        <r>
          <rPr>
            <b/>
            <sz val="8"/>
            <color indexed="81"/>
            <rFont val="Tahoma"/>
          </rPr>
          <t>Udgifter</t>
        </r>
        <r>
          <rPr>
            <sz val="8"/>
            <color indexed="81"/>
            <rFont val="Tahoma"/>
          </rPr>
          <t xml:space="preserve"> og den respektive købsmoms vil blive regnet ud under </t>
        </r>
        <r>
          <rPr>
            <b/>
            <sz val="8"/>
            <color indexed="81"/>
            <rFont val="Tahoma"/>
          </rPr>
          <t>Købsmoms.</t>
        </r>
        <r>
          <rPr>
            <sz val="8"/>
            <color indexed="81"/>
            <rFont val="Tahoma"/>
          </rPr>
          <t xml:space="preserve">
Har du købt en momsfri vare, såsom frimærker, taxi m.m. kan du skrive beløbet ind direkte under </t>
        </r>
        <r>
          <rPr>
            <b/>
            <sz val="8"/>
            <color indexed="81"/>
            <rFont val="Tahoma"/>
          </rPr>
          <t>Udgifter</t>
        </r>
        <r>
          <rPr>
            <sz val="8"/>
            <color indexed="81"/>
            <rFont val="Tahoma"/>
          </rPr>
          <t xml:space="preserve">, så vil der ikke blive trukket moms af beløbet.
</t>
        </r>
        <r>
          <rPr>
            <b/>
            <sz val="8"/>
            <color indexed="81"/>
            <rFont val="Tahoma"/>
          </rPr>
          <t xml:space="preserve">Ved Import:
</t>
        </r>
        <r>
          <rPr>
            <sz val="8"/>
            <color indexed="81"/>
            <rFont val="Tahoma"/>
          </rPr>
          <t xml:space="preserve">Har du købt en vare indenfor EU, skriver du varens pris ind under køb, og vælger Import Indenfor EU i Konto Kolonnen. Så vil dit køb blive pålagt en Dansk Erhvervelsesmoms på 25% under købsmoms. Denne moms indgår i dit almindelige momsregnskab, men indgår samtidig i det separate EU momsregnskab, under bladet Moms EU. 
På denne måde får du de oplysninger du skal bruge overfor Skat. 
Import af varer udenfor EU pålægges altid en Dansk Importmoms på 25%, For at få programmet til at forstå dette, skal du vælge Import Udenfor EU i Konto kolonnen. Så vil der blive lagt 25% moms på dit køb. Denne moms indgår både i det separate EU Momsregnskab samt i det almindelige momsregnskab.
</t>
        </r>
      </text>
    </comment>
    <comment ref="J14" authorId="0" shapeId="0" xr:uid="{00000000-0006-0000-0D00-000010000000}">
      <text>
        <r>
          <rPr>
            <b/>
            <sz val="8"/>
            <color indexed="81"/>
            <rFont val="Tahoma"/>
          </rPr>
          <t>Udgifter</t>
        </r>
        <r>
          <rPr>
            <sz val="8"/>
            <color indexed="81"/>
            <rFont val="Tahoma"/>
          </rPr>
          <t xml:space="preserve">
Benyt feltet </t>
        </r>
        <r>
          <rPr>
            <b/>
            <sz val="8"/>
            <color indexed="81"/>
            <rFont val="Tahoma"/>
          </rPr>
          <t>Køb</t>
        </r>
        <r>
          <rPr>
            <sz val="8"/>
            <color indexed="81"/>
            <rFont val="Tahoma"/>
          </rPr>
          <t xml:space="preserve"> til normale posteringer inklusiv moms.
Dette felt viser dine rene udgifter ekslusiv moms.
Du skal kun benytte dette felt hvis du har købt en momsfri vare såsom frimærker eller taxi. Hvis du skriver et beløb ind under </t>
        </r>
        <r>
          <rPr>
            <b/>
            <sz val="8"/>
            <color indexed="81"/>
            <rFont val="Tahoma"/>
          </rPr>
          <t>Udgifter</t>
        </r>
        <r>
          <rPr>
            <sz val="8"/>
            <color indexed="81"/>
            <rFont val="Tahoma"/>
          </rPr>
          <t xml:space="preserve"> vil der ikke blive trukket moms af det.
Bemærk at </t>
        </r>
        <r>
          <rPr>
            <b/>
            <sz val="8"/>
            <color indexed="81"/>
            <rFont val="Tahoma"/>
          </rPr>
          <t xml:space="preserve">Udgifter </t>
        </r>
        <r>
          <rPr>
            <sz val="8"/>
            <color indexed="81"/>
            <rFont val="Tahoma"/>
          </rPr>
          <t xml:space="preserve">her er </t>
        </r>
        <r>
          <rPr>
            <b/>
            <sz val="8"/>
            <color indexed="81"/>
            <rFont val="Tahoma"/>
          </rPr>
          <t>Køb</t>
        </r>
        <r>
          <rPr>
            <sz val="8"/>
            <color indexed="81"/>
            <rFont val="Tahoma"/>
          </rPr>
          <t xml:space="preserve"> fratrukket </t>
        </r>
        <r>
          <rPr>
            <b/>
            <sz val="8"/>
            <color indexed="81"/>
            <rFont val="Tahoma"/>
          </rPr>
          <t>Købsmoms</t>
        </r>
        <r>
          <rPr>
            <sz val="8"/>
            <color indexed="81"/>
            <rFont val="Tahoma"/>
          </rPr>
          <t>.</t>
        </r>
        <r>
          <rPr>
            <sz val="8"/>
            <color indexed="81"/>
            <rFont val="Tahoma"/>
          </rPr>
          <t xml:space="preserve">
</t>
        </r>
      </text>
    </comment>
    <comment ref="K14" authorId="0" shapeId="0" xr:uid="{00000000-0006-0000-0D00-000011000000}">
      <text>
        <r>
          <rPr>
            <b/>
            <sz val="8"/>
            <color indexed="81"/>
            <rFont val="Tahoma"/>
          </rPr>
          <t>Salg</t>
        </r>
        <r>
          <rPr>
            <sz val="8"/>
            <color indexed="81"/>
            <rFont val="Tahoma"/>
          </rPr>
          <t xml:space="preserve">
Herunder skal du indskrive dine salg inklusiv moms. Den respektive omsætning vil nu blive regnet ud under </t>
        </r>
        <r>
          <rPr>
            <b/>
            <sz val="8"/>
            <color indexed="81"/>
            <rFont val="Tahoma"/>
          </rPr>
          <t>Omsætning</t>
        </r>
        <r>
          <rPr>
            <sz val="8"/>
            <color indexed="81"/>
            <rFont val="Tahoma"/>
          </rPr>
          <t xml:space="preserve"> og den respektive salgsmoms vil blive regnet ud under </t>
        </r>
        <r>
          <rPr>
            <b/>
            <sz val="8"/>
            <color indexed="81"/>
            <rFont val="Tahoma"/>
          </rPr>
          <t>Salgsmoms</t>
        </r>
        <r>
          <rPr>
            <sz val="8"/>
            <color indexed="81"/>
            <rFont val="Tahoma"/>
          </rPr>
          <t xml:space="preserve">.
</t>
        </r>
        <r>
          <rPr>
            <b/>
            <sz val="8"/>
            <color indexed="81"/>
            <rFont val="Tahoma"/>
          </rPr>
          <t>Dette felt skal kun benyttes til salg inklusiv moms!</t>
        </r>
        <r>
          <rPr>
            <sz val="8"/>
            <color indexed="81"/>
            <rFont val="Tahoma"/>
          </rPr>
          <t xml:space="preserve">
</t>
        </r>
        <r>
          <rPr>
            <b/>
            <sz val="8"/>
            <color indexed="81"/>
            <rFont val="Tahoma"/>
          </rPr>
          <t xml:space="preserve">Ved Eksport
</t>
        </r>
        <r>
          <rPr>
            <sz val="8"/>
            <color indexed="81"/>
            <rFont val="Tahoma"/>
          </rPr>
          <t xml:space="preserve">Sælger du en vare til et firma indenfor EU (sålænge du har deres SE/CVR oplysninger) eller en vare uden for EU, behøver du ikke opkræve Dansk moms. Her kan du benytte kontoen Eksport Firma EU eller Eksport Udland (udenfor EU). Når du vælger disse konti vil momsen blive fjernet. 
Sælger du en vare til en privatperson indenfor EU, skal du opkræve 25% Dansk moms, udover varens pris. Her vælger du Eksport EU Privat under konto. Så tillægges der automatisk 25% moms.
</t>
        </r>
      </text>
    </comment>
    <comment ref="L14" authorId="0" shapeId="0" xr:uid="{00000000-0006-0000-0D00-000012000000}">
      <text>
        <r>
          <rPr>
            <b/>
            <sz val="8"/>
            <color indexed="81"/>
            <rFont val="Tahoma"/>
          </rPr>
          <t>Omsætning</t>
        </r>
        <r>
          <rPr>
            <sz val="8"/>
            <color indexed="81"/>
            <rFont val="Tahoma"/>
          </rPr>
          <t xml:space="preserve">
Benyt feltet </t>
        </r>
        <r>
          <rPr>
            <b/>
            <sz val="8"/>
            <color indexed="81"/>
            <rFont val="Tahoma"/>
          </rPr>
          <t>Salg</t>
        </r>
        <r>
          <rPr>
            <sz val="8"/>
            <color indexed="81"/>
            <rFont val="Tahoma"/>
          </rPr>
          <t xml:space="preserve"> til normale posteringer inklusiv moms. 
Dette felt viser din rene omsætning ekslusiv salgsmoms. 
Beløb du indskriver direkte under </t>
        </r>
        <r>
          <rPr>
            <b/>
            <sz val="8"/>
            <color indexed="81"/>
            <rFont val="Tahoma"/>
          </rPr>
          <t>Omsætning</t>
        </r>
        <r>
          <rPr>
            <sz val="8"/>
            <color indexed="81"/>
            <rFont val="Tahoma"/>
          </rPr>
          <t xml:space="preserve"> vil ikke blive fratrukket moms.
Bemærk at </t>
        </r>
        <r>
          <rPr>
            <b/>
            <sz val="8"/>
            <color indexed="81"/>
            <rFont val="Tahoma"/>
          </rPr>
          <t>Omsætning</t>
        </r>
        <r>
          <rPr>
            <sz val="8"/>
            <color indexed="81"/>
            <rFont val="Tahoma"/>
          </rPr>
          <t xml:space="preserve"> her er </t>
        </r>
        <r>
          <rPr>
            <b/>
            <sz val="8"/>
            <color indexed="81"/>
            <rFont val="Tahoma"/>
          </rPr>
          <t>Salg</t>
        </r>
        <r>
          <rPr>
            <sz val="8"/>
            <color indexed="81"/>
            <rFont val="Tahoma"/>
          </rPr>
          <t xml:space="preserve"> fratrukket </t>
        </r>
        <r>
          <rPr>
            <b/>
            <sz val="8"/>
            <color indexed="81"/>
            <rFont val="Tahoma"/>
          </rPr>
          <t>Salgsmoms</t>
        </r>
        <r>
          <rPr>
            <sz val="8"/>
            <color indexed="81"/>
            <rFont val="Tahoma"/>
          </rPr>
          <t>.
Salg af varer udenfor EU, skrives direkte ind i dette felt, da der ikke skal svares moms.</t>
        </r>
      </text>
    </comment>
    <comment ref="M14" authorId="0" shapeId="0" xr:uid="{00000000-0006-0000-0D00-000013000000}">
      <text>
        <r>
          <rPr>
            <b/>
            <sz val="8"/>
            <color indexed="81"/>
            <rFont val="Tahoma"/>
          </rPr>
          <t>Købsmoms</t>
        </r>
        <r>
          <rPr>
            <sz val="8"/>
            <color indexed="81"/>
            <rFont val="Tahoma"/>
          </rPr>
          <t xml:space="preserve">
Købsmoms fratrukket det respektive køb. Købsmomsen vil automatisk blive udregnet når du indskriver et beløb inklusiv moms under </t>
        </r>
        <r>
          <rPr>
            <b/>
            <sz val="8"/>
            <color indexed="81"/>
            <rFont val="Tahoma"/>
          </rPr>
          <t>Køb</t>
        </r>
        <r>
          <rPr>
            <sz val="8"/>
            <color indexed="81"/>
            <rFont val="Tahoma"/>
          </rPr>
          <t xml:space="preserve">.
Eventuel købsmoms af varer købt indenfor EU (også moms udenfor EU) indgår i det almindelige momsregnskab, men samtidig i det seperate EU momsregnskab under bladet Moms EU.
</t>
        </r>
      </text>
    </comment>
    <comment ref="N14" authorId="0" shapeId="0" xr:uid="{00000000-0006-0000-0D00-000014000000}">
      <text>
        <r>
          <rPr>
            <b/>
            <sz val="8"/>
            <color indexed="81"/>
            <rFont val="Tahoma"/>
          </rPr>
          <t xml:space="preserve">Salgsmoms
</t>
        </r>
        <r>
          <rPr>
            <sz val="8"/>
            <color indexed="81"/>
            <rFont val="Tahoma"/>
          </rPr>
          <t xml:space="preserve">
Salgsmoms fratrukket det respektive salg. Salgsmomsen vil automatisk blive udregnet når du indskriver et beløb inklusiv moms under </t>
        </r>
        <r>
          <rPr>
            <b/>
            <sz val="8"/>
            <color indexed="81"/>
            <rFont val="Tahoma"/>
          </rPr>
          <t>Salg</t>
        </r>
        <r>
          <rPr>
            <sz val="8"/>
            <color indexed="81"/>
            <rFont val="Tahoma"/>
          </rPr>
          <t>.
Eventuel salgsmoms af varer solgt indenfor EU, indgår i det almindelige momsregnskab, men samtidig i det separate EU momsregnskab under bladet Moms EU.</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Forfatter</author>
  </authors>
  <commentList>
    <comment ref="F3" authorId="0" shapeId="0" xr:uid="{00000000-0006-0000-0E00-000001000000}">
      <text>
        <r>
          <rPr>
            <b/>
            <sz val="8"/>
            <color indexed="81"/>
            <rFont val="Tahoma"/>
          </rPr>
          <t>Oversigt</t>
        </r>
        <r>
          <rPr>
            <sz val="8"/>
            <color indexed="81"/>
            <rFont val="Tahoma"/>
          </rPr>
          <t xml:space="preserve">
Oversigt over månedens aktiviteter.</t>
        </r>
      </text>
    </comment>
    <comment ref="E4" authorId="0" shapeId="0" xr:uid="{00000000-0006-0000-0E00-000002000000}">
      <text>
        <r>
          <rPr>
            <b/>
            <sz val="8"/>
            <color indexed="81"/>
            <rFont val="Tahoma"/>
          </rPr>
          <t xml:space="preserve">Vækst Måned
</t>
        </r>
        <r>
          <rPr>
            <sz val="8"/>
            <color indexed="81"/>
            <rFont val="Tahoma"/>
          </rPr>
          <t xml:space="preserve">Vækst i omsætning i forhold til måneden før. </t>
        </r>
      </text>
    </comment>
    <comment ref="E5" authorId="0" shapeId="0" xr:uid="{00000000-0006-0000-0E00-000003000000}">
      <text>
        <r>
          <rPr>
            <b/>
            <sz val="8"/>
            <color indexed="81"/>
            <rFont val="Tahoma"/>
          </rPr>
          <t>Månedens samlede omsætning</t>
        </r>
      </text>
    </comment>
    <comment ref="E6" authorId="0" shapeId="0" xr:uid="{00000000-0006-0000-0E00-000004000000}">
      <text>
        <r>
          <rPr>
            <b/>
            <sz val="8"/>
            <color indexed="81"/>
            <rFont val="Tahoma"/>
          </rPr>
          <t>Månedens samlede udgifter</t>
        </r>
      </text>
    </comment>
    <comment ref="E7" authorId="0" shapeId="0" xr:uid="{00000000-0006-0000-0E00-000005000000}">
      <text>
        <r>
          <rPr>
            <b/>
            <sz val="8"/>
            <color indexed="81"/>
            <rFont val="Tahoma"/>
          </rPr>
          <t xml:space="preserve">Månedens resultat
</t>
        </r>
        <r>
          <rPr>
            <sz val="8"/>
            <color indexed="81"/>
            <rFont val="Tahoma"/>
          </rPr>
          <t>Omsætning fratrukket Udgifter.</t>
        </r>
        <r>
          <rPr>
            <sz val="8"/>
            <color indexed="81"/>
            <rFont val="Tahoma"/>
          </rPr>
          <t xml:space="preserve">
</t>
        </r>
      </text>
    </comment>
    <comment ref="E8" authorId="0" shapeId="0" xr:uid="{00000000-0006-0000-0E00-000006000000}">
      <text>
        <r>
          <rPr>
            <b/>
            <sz val="8"/>
            <color indexed="81"/>
            <rFont val="Tahoma"/>
          </rPr>
          <t>Samlet købsmoms for måneden</t>
        </r>
        <r>
          <rPr>
            <sz val="8"/>
            <color indexed="81"/>
            <rFont val="Tahoma"/>
          </rPr>
          <t xml:space="preserve">
</t>
        </r>
      </text>
    </comment>
    <comment ref="E9" authorId="0" shapeId="0" xr:uid="{00000000-0006-0000-0E00-000007000000}">
      <text>
        <r>
          <rPr>
            <b/>
            <sz val="8"/>
            <color indexed="81"/>
            <rFont val="Tahoma"/>
          </rPr>
          <t>Samlet salgsmoms for måneden</t>
        </r>
        <r>
          <rPr>
            <sz val="8"/>
            <color indexed="81"/>
            <rFont val="Tahoma"/>
          </rPr>
          <t xml:space="preserve">
</t>
        </r>
      </text>
    </comment>
    <comment ref="E10" authorId="0" shapeId="0" xr:uid="{00000000-0006-0000-0E00-000008000000}">
      <text>
        <r>
          <rPr>
            <b/>
            <sz val="8"/>
            <color indexed="81"/>
            <rFont val="Tahoma"/>
          </rPr>
          <t>købsmoms og salgsmoms modsvaret</t>
        </r>
        <r>
          <rPr>
            <sz val="8"/>
            <color indexed="81"/>
            <rFont val="Tahoma"/>
          </rPr>
          <t xml:space="preserve">
</t>
        </r>
      </text>
    </comment>
    <comment ref="E11" authorId="0" shapeId="0" xr:uid="{00000000-0006-0000-0E00-000009000000}">
      <text>
        <r>
          <rPr>
            <b/>
            <sz val="8"/>
            <color indexed="81"/>
            <rFont val="Tahoma"/>
          </rPr>
          <t xml:space="preserve">Antal posteringer for måneden
</t>
        </r>
        <r>
          <rPr>
            <sz val="8"/>
            <color indexed="81"/>
            <rFont val="Tahoma"/>
          </rPr>
          <t>Registreres ved indtasting i dato feltet.</t>
        </r>
      </text>
    </comment>
    <comment ref="D14" authorId="0" shapeId="0" xr:uid="{00000000-0006-0000-0E00-00000A000000}">
      <text>
        <r>
          <rPr>
            <b/>
            <sz val="8"/>
            <color indexed="81"/>
            <rFont val="Tahoma"/>
          </rPr>
          <t>Dato</t>
        </r>
        <r>
          <rPr>
            <sz val="8"/>
            <color indexed="81"/>
            <rFont val="Tahoma"/>
          </rPr>
          <t xml:space="preserve">
Her kan du påføre datoen for den respektive postering.</t>
        </r>
      </text>
    </comment>
    <comment ref="E14" authorId="0" shapeId="0" xr:uid="{00000000-0006-0000-0E00-00000B000000}">
      <text>
        <r>
          <rPr>
            <b/>
            <sz val="8"/>
            <color indexed="81"/>
            <rFont val="Tahoma"/>
          </rPr>
          <t>Bilagsnr.</t>
        </r>
        <r>
          <rPr>
            <sz val="8"/>
            <color indexed="81"/>
            <rFont val="Tahoma"/>
          </rPr>
          <t xml:space="preserve">
Her kan du angive et bilagsnr. til den respektive postering, dette nummer kan du så skrive på dine bilag.</t>
        </r>
      </text>
    </comment>
    <comment ref="F14" authorId="0" shapeId="0" xr:uid="{00000000-0006-0000-0E00-00000C000000}">
      <text>
        <r>
          <rPr>
            <b/>
            <sz val="8"/>
            <color indexed="81"/>
            <rFont val="Tahoma"/>
          </rPr>
          <t>Konto</t>
        </r>
        <r>
          <rPr>
            <sz val="8"/>
            <color indexed="81"/>
            <rFont val="Tahoma"/>
          </rPr>
          <t xml:space="preserve">
Du får her en Drop Down Menu over alle konti. Du skal bare vælge en der passer til din postering. 
Du kan altid ændre et konto navn på listen under </t>
        </r>
        <r>
          <rPr>
            <b/>
            <sz val="8"/>
            <color indexed="81"/>
            <rFont val="Tahoma"/>
          </rPr>
          <t>Konti</t>
        </r>
        <r>
          <rPr>
            <sz val="8"/>
            <color indexed="81"/>
            <rFont val="Tahoma"/>
          </rPr>
          <t xml:space="preserve">, her kan du også tilføje nye konti, som så vil indgå i Drop Down Menuen. </t>
        </r>
        <r>
          <rPr>
            <sz val="8"/>
            <color indexed="81"/>
            <rFont val="Tahoma"/>
          </rPr>
          <t xml:space="preserve">
</t>
        </r>
      </text>
    </comment>
    <comment ref="G14" authorId="0" shapeId="0" xr:uid="{00000000-0006-0000-0E00-00000D000000}">
      <text>
        <r>
          <rPr>
            <b/>
            <sz val="8"/>
            <color indexed="81"/>
            <rFont val="Tahoma"/>
          </rPr>
          <t xml:space="preserve">Lagerstyring
</t>
        </r>
        <r>
          <rPr>
            <sz val="8"/>
            <color indexed="81"/>
            <rFont val="Tahoma"/>
          </rPr>
          <t>Hvis du benytter programmets Lagerstyring kan du her vælge hvilken vare du har solgt. Du kan selv angive varenavn under fanebladet Lagerstyring, så vil varenavnet komme med på listen i Drop Down Menuen.</t>
        </r>
        <r>
          <rPr>
            <sz val="8"/>
            <color indexed="81"/>
            <rFont val="Tahoma"/>
          </rPr>
          <t xml:space="preserve">
</t>
        </r>
      </text>
    </comment>
    <comment ref="H14" authorId="0" shapeId="0" xr:uid="{00000000-0006-0000-0E00-00000E000000}">
      <text>
        <r>
          <rPr>
            <b/>
            <sz val="8"/>
            <color indexed="81"/>
            <rFont val="Tahoma"/>
          </rPr>
          <t xml:space="preserve">Antal Varer Solgt
</t>
        </r>
        <r>
          <rPr>
            <sz val="8"/>
            <color indexed="81"/>
            <rFont val="Tahoma"/>
          </rPr>
          <t>Hvis du benytter Lagerstyring kan du her angive hvor mange af en given vare du har solgt, så vil antallet blive indregnet i Lagerstyringen. Se fanebladet Lagerstyring.</t>
        </r>
        <r>
          <rPr>
            <sz val="8"/>
            <color indexed="81"/>
            <rFont val="Tahoma"/>
          </rPr>
          <t xml:space="preserve">
</t>
        </r>
      </text>
    </comment>
    <comment ref="I14" authorId="0" shapeId="0" xr:uid="{00000000-0006-0000-0E00-00000F000000}">
      <text>
        <r>
          <rPr>
            <b/>
            <sz val="8"/>
            <color indexed="81"/>
            <rFont val="Tahoma"/>
          </rPr>
          <t>Køb</t>
        </r>
        <r>
          <rPr>
            <sz val="8"/>
            <color indexed="81"/>
            <rFont val="Tahoma"/>
          </rPr>
          <t xml:space="preserve">
Herunder skal du indskrive dine køb inklusiv moms. Den respektive udgift vil nu blive regnet ud under </t>
        </r>
        <r>
          <rPr>
            <b/>
            <sz val="8"/>
            <color indexed="81"/>
            <rFont val="Tahoma"/>
          </rPr>
          <t>Udgifter</t>
        </r>
        <r>
          <rPr>
            <sz val="8"/>
            <color indexed="81"/>
            <rFont val="Tahoma"/>
          </rPr>
          <t xml:space="preserve"> og den respektive købsmoms vil blive regnet ud under </t>
        </r>
        <r>
          <rPr>
            <b/>
            <sz val="8"/>
            <color indexed="81"/>
            <rFont val="Tahoma"/>
          </rPr>
          <t>Købsmoms.</t>
        </r>
        <r>
          <rPr>
            <sz val="8"/>
            <color indexed="81"/>
            <rFont val="Tahoma"/>
          </rPr>
          <t xml:space="preserve">
Har du købt en momsfri vare, såsom frimærker, taxi m.m. kan du skrive beløbet ind direkte under </t>
        </r>
        <r>
          <rPr>
            <b/>
            <sz val="8"/>
            <color indexed="81"/>
            <rFont val="Tahoma"/>
          </rPr>
          <t>Udgifter</t>
        </r>
        <r>
          <rPr>
            <sz val="8"/>
            <color indexed="81"/>
            <rFont val="Tahoma"/>
          </rPr>
          <t xml:space="preserve">, så vil der ikke blive trukket moms af beløbet.
</t>
        </r>
        <r>
          <rPr>
            <b/>
            <sz val="8"/>
            <color indexed="81"/>
            <rFont val="Tahoma"/>
          </rPr>
          <t xml:space="preserve">Ved Import:
</t>
        </r>
        <r>
          <rPr>
            <sz val="8"/>
            <color indexed="81"/>
            <rFont val="Tahoma"/>
          </rPr>
          <t xml:space="preserve">Har du købt en vare indenfor EU, skriver du varens pris ind under køb, og vælger Import Indenfor EU i Konto Kolonnen. Så vil dit køb blive pålagt en Dansk Erhvervelsesmoms på 25% under købsmoms. Denne moms indgår i dit almindelige momsregnskab, men indgår samtidig i det separate EU momsregnskab, under bladet Moms EU. 
På denne måde får du de oplysninger du skal bruge overfor Skat. 
Import af varer udenfor EU pålægges altid en Dansk Importmoms på 25%, For at få programmet til at forstå dette, skal du vælge Import Udenfor EU i Konto kolonnen. Så vil der blive lagt 25% moms på dit køb. Denne moms indgår både i det separate EU Momsregnskab samt i det almindelige momsregnskab.
</t>
        </r>
      </text>
    </comment>
    <comment ref="J14" authorId="0" shapeId="0" xr:uid="{00000000-0006-0000-0E00-000010000000}">
      <text>
        <r>
          <rPr>
            <b/>
            <sz val="8"/>
            <color indexed="81"/>
            <rFont val="Tahoma"/>
          </rPr>
          <t>Udgifter</t>
        </r>
        <r>
          <rPr>
            <sz val="8"/>
            <color indexed="81"/>
            <rFont val="Tahoma"/>
          </rPr>
          <t xml:space="preserve">
Benyt feltet </t>
        </r>
        <r>
          <rPr>
            <b/>
            <sz val="8"/>
            <color indexed="81"/>
            <rFont val="Tahoma"/>
          </rPr>
          <t>Køb</t>
        </r>
        <r>
          <rPr>
            <sz val="8"/>
            <color indexed="81"/>
            <rFont val="Tahoma"/>
          </rPr>
          <t xml:space="preserve"> til normale posteringer inklusiv moms.
Dette felt viser dine rene udgifter ekslusiv moms.
Du skal kun benytte dette felt hvis du har købt en momsfri vare såsom frimærker eller taxi. Hvis du skriver et beløb ind under </t>
        </r>
        <r>
          <rPr>
            <b/>
            <sz val="8"/>
            <color indexed="81"/>
            <rFont val="Tahoma"/>
          </rPr>
          <t>Udgifter</t>
        </r>
        <r>
          <rPr>
            <sz val="8"/>
            <color indexed="81"/>
            <rFont val="Tahoma"/>
          </rPr>
          <t xml:space="preserve"> vil der ikke blive trukket moms af det.
Bemærk at </t>
        </r>
        <r>
          <rPr>
            <b/>
            <sz val="8"/>
            <color indexed="81"/>
            <rFont val="Tahoma"/>
          </rPr>
          <t xml:space="preserve">Udgifter </t>
        </r>
        <r>
          <rPr>
            <sz val="8"/>
            <color indexed="81"/>
            <rFont val="Tahoma"/>
          </rPr>
          <t xml:space="preserve">her er </t>
        </r>
        <r>
          <rPr>
            <b/>
            <sz val="8"/>
            <color indexed="81"/>
            <rFont val="Tahoma"/>
          </rPr>
          <t>Køb</t>
        </r>
        <r>
          <rPr>
            <sz val="8"/>
            <color indexed="81"/>
            <rFont val="Tahoma"/>
          </rPr>
          <t xml:space="preserve"> fratrukket </t>
        </r>
        <r>
          <rPr>
            <b/>
            <sz val="8"/>
            <color indexed="81"/>
            <rFont val="Tahoma"/>
          </rPr>
          <t>Købsmoms</t>
        </r>
        <r>
          <rPr>
            <sz val="8"/>
            <color indexed="81"/>
            <rFont val="Tahoma"/>
          </rPr>
          <t>.</t>
        </r>
        <r>
          <rPr>
            <sz val="8"/>
            <color indexed="81"/>
            <rFont val="Tahoma"/>
          </rPr>
          <t xml:space="preserve">
</t>
        </r>
      </text>
    </comment>
    <comment ref="K14" authorId="0" shapeId="0" xr:uid="{00000000-0006-0000-0E00-000011000000}">
      <text>
        <r>
          <rPr>
            <b/>
            <sz val="8"/>
            <color indexed="81"/>
            <rFont val="Tahoma"/>
          </rPr>
          <t>Salg</t>
        </r>
        <r>
          <rPr>
            <sz val="8"/>
            <color indexed="81"/>
            <rFont val="Tahoma"/>
          </rPr>
          <t xml:space="preserve">
Herunder skal du indskrive dine salg inklusiv moms. Den respektive omsætning vil nu blive regnet ud under </t>
        </r>
        <r>
          <rPr>
            <b/>
            <sz val="8"/>
            <color indexed="81"/>
            <rFont val="Tahoma"/>
          </rPr>
          <t>Omsætning</t>
        </r>
        <r>
          <rPr>
            <sz val="8"/>
            <color indexed="81"/>
            <rFont val="Tahoma"/>
          </rPr>
          <t xml:space="preserve"> og den respektive salgsmoms vil blive regnet ud under </t>
        </r>
        <r>
          <rPr>
            <b/>
            <sz val="8"/>
            <color indexed="81"/>
            <rFont val="Tahoma"/>
          </rPr>
          <t>Salgsmoms</t>
        </r>
        <r>
          <rPr>
            <sz val="8"/>
            <color indexed="81"/>
            <rFont val="Tahoma"/>
          </rPr>
          <t xml:space="preserve">.
</t>
        </r>
        <r>
          <rPr>
            <b/>
            <sz val="8"/>
            <color indexed="81"/>
            <rFont val="Tahoma"/>
          </rPr>
          <t>Dette felt skal kun benyttes til salg inklusiv moms!</t>
        </r>
        <r>
          <rPr>
            <sz val="8"/>
            <color indexed="81"/>
            <rFont val="Tahoma"/>
          </rPr>
          <t xml:space="preserve">
</t>
        </r>
        <r>
          <rPr>
            <b/>
            <sz val="8"/>
            <color indexed="81"/>
            <rFont val="Tahoma"/>
          </rPr>
          <t xml:space="preserve">Ved Eksport
</t>
        </r>
        <r>
          <rPr>
            <sz val="8"/>
            <color indexed="81"/>
            <rFont val="Tahoma"/>
          </rPr>
          <t xml:space="preserve">Sælger du en vare til et firma indenfor EU (sålænge du har deres SE/CVR oplysninger) eller en vare uden for EU, behøver du ikke opkræve Dansk moms. Her kan du benytte kontoen Eksport Firma EU eller Eksport Udland (udenfor EU). Når du vælger disse konti vil momsen blive fjernet. 
Sælger du en vare til en privatperson indenfor EU, skal du opkræve 25% Dansk moms, udover varens pris. Her vælger du Eksport EU Privat under konto. Så tillægges der automatisk 25% moms.
</t>
        </r>
      </text>
    </comment>
    <comment ref="L14" authorId="0" shapeId="0" xr:uid="{00000000-0006-0000-0E00-000012000000}">
      <text>
        <r>
          <rPr>
            <b/>
            <sz val="8"/>
            <color indexed="81"/>
            <rFont val="Tahoma"/>
          </rPr>
          <t>Omsætning</t>
        </r>
        <r>
          <rPr>
            <sz val="8"/>
            <color indexed="81"/>
            <rFont val="Tahoma"/>
          </rPr>
          <t xml:space="preserve">
Benyt feltet </t>
        </r>
        <r>
          <rPr>
            <b/>
            <sz val="8"/>
            <color indexed="81"/>
            <rFont val="Tahoma"/>
          </rPr>
          <t>Salg</t>
        </r>
        <r>
          <rPr>
            <sz val="8"/>
            <color indexed="81"/>
            <rFont val="Tahoma"/>
          </rPr>
          <t xml:space="preserve"> til normale posteringer inklusiv moms. 
Dette felt viser din rene omsætning ekslusiv salgsmoms. 
Beløb du indskriver direkte under </t>
        </r>
        <r>
          <rPr>
            <b/>
            <sz val="8"/>
            <color indexed="81"/>
            <rFont val="Tahoma"/>
          </rPr>
          <t>Omsætning</t>
        </r>
        <r>
          <rPr>
            <sz val="8"/>
            <color indexed="81"/>
            <rFont val="Tahoma"/>
          </rPr>
          <t xml:space="preserve"> vil ikke blive fratrukket moms.
Bemærk at </t>
        </r>
        <r>
          <rPr>
            <b/>
            <sz val="8"/>
            <color indexed="81"/>
            <rFont val="Tahoma"/>
          </rPr>
          <t>Omsætning</t>
        </r>
        <r>
          <rPr>
            <sz val="8"/>
            <color indexed="81"/>
            <rFont val="Tahoma"/>
          </rPr>
          <t xml:space="preserve"> her er </t>
        </r>
        <r>
          <rPr>
            <b/>
            <sz val="8"/>
            <color indexed="81"/>
            <rFont val="Tahoma"/>
          </rPr>
          <t>Salg</t>
        </r>
        <r>
          <rPr>
            <sz val="8"/>
            <color indexed="81"/>
            <rFont val="Tahoma"/>
          </rPr>
          <t xml:space="preserve"> fratrukket </t>
        </r>
        <r>
          <rPr>
            <b/>
            <sz val="8"/>
            <color indexed="81"/>
            <rFont val="Tahoma"/>
          </rPr>
          <t>Salgsmoms</t>
        </r>
        <r>
          <rPr>
            <sz val="8"/>
            <color indexed="81"/>
            <rFont val="Tahoma"/>
          </rPr>
          <t>.
Salg af varer udenfor EU, skrives direkte ind i dette felt, da der ikke skal svares moms.</t>
        </r>
      </text>
    </comment>
    <comment ref="M14" authorId="0" shapeId="0" xr:uid="{00000000-0006-0000-0E00-000013000000}">
      <text>
        <r>
          <rPr>
            <b/>
            <sz val="8"/>
            <color indexed="81"/>
            <rFont val="Tahoma"/>
          </rPr>
          <t>Købsmoms</t>
        </r>
        <r>
          <rPr>
            <sz val="8"/>
            <color indexed="81"/>
            <rFont val="Tahoma"/>
          </rPr>
          <t xml:space="preserve">
Købsmoms fratrukket det respektive køb. Købsmomsen vil automatisk blive udregnet når du indskriver et beløb inklusiv moms under </t>
        </r>
        <r>
          <rPr>
            <b/>
            <sz val="8"/>
            <color indexed="81"/>
            <rFont val="Tahoma"/>
          </rPr>
          <t>Køb</t>
        </r>
        <r>
          <rPr>
            <sz val="8"/>
            <color indexed="81"/>
            <rFont val="Tahoma"/>
          </rPr>
          <t xml:space="preserve">.
Eventuel købsmoms af varer købt indenfor EU (også moms udenfor EU) indgår i det almindelige momsregnskab, men samtidig i det seperate EU momsregnskab under bladet Moms EU.
</t>
        </r>
      </text>
    </comment>
    <comment ref="N14" authorId="0" shapeId="0" xr:uid="{00000000-0006-0000-0E00-000014000000}">
      <text>
        <r>
          <rPr>
            <b/>
            <sz val="8"/>
            <color indexed="81"/>
            <rFont val="Tahoma"/>
          </rPr>
          <t xml:space="preserve">Salgsmoms
</t>
        </r>
        <r>
          <rPr>
            <sz val="8"/>
            <color indexed="81"/>
            <rFont val="Tahoma"/>
          </rPr>
          <t xml:space="preserve">
Salgsmoms fratrukket det respektive salg. Salgsmomsen vil automatisk blive udregnet når du indskriver et beløb inklusiv moms under </t>
        </r>
        <r>
          <rPr>
            <b/>
            <sz val="8"/>
            <color indexed="81"/>
            <rFont val="Tahoma"/>
          </rPr>
          <t>Salg</t>
        </r>
        <r>
          <rPr>
            <sz val="8"/>
            <color indexed="81"/>
            <rFont val="Tahoma"/>
          </rPr>
          <t>.
Eventuel salgsmoms af varer solgt indenfor EU, indgår i det almindelige momsregnskab, men samtidig i det separate EU momsregnskab under bladet Moms EU.</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Forfatter</author>
  </authors>
  <commentList>
    <comment ref="F3" authorId="0" shapeId="0" xr:uid="{00000000-0006-0000-0F00-000001000000}">
      <text>
        <r>
          <rPr>
            <sz val="8"/>
            <color indexed="81"/>
            <rFont val="Tahoma"/>
          </rPr>
          <t>Oversigt over månedens aktiviteter.</t>
        </r>
      </text>
    </comment>
    <comment ref="E4" authorId="0" shapeId="0" xr:uid="{00000000-0006-0000-0F00-000002000000}">
      <text>
        <r>
          <rPr>
            <b/>
            <sz val="8"/>
            <color indexed="81"/>
            <rFont val="Tahoma"/>
          </rPr>
          <t xml:space="preserve">Vækst Måned
</t>
        </r>
        <r>
          <rPr>
            <sz val="8"/>
            <color indexed="81"/>
            <rFont val="Tahoma"/>
          </rPr>
          <t xml:space="preserve">Vækst i omsætning i forhold til måneden før. </t>
        </r>
      </text>
    </comment>
    <comment ref="E5" authorId="0" shapeId="0" xr:uid="{00000000-0006-0000-0F00-000003000000}">
      <text>
        <r>
          <rPr>
            <b/>
            <sz val="8"/>
            <color indexed="81"/>
            <rFont val="Tahoma"/>
          </rPr>
          <t>Månedens samlede omsætning</t>
        </r>
      </text>
    </comment>
    <comment ref="E6" authorId="0" shapeId="0" xr:uid="{00000000-0006-0000-0F00-000004000000}">
      <text>
        <r>
          <rPr>
            <b/>
            <sz val="8"/>
            <color indexed="81"/>
            <rFont val="Tahoma"/>
          </rPr>
          <t>Månedens samlede udgifter</t>
        </r>
      </text>
    </comment>
    <comment ref="E7" authorId="0" shapeId="0" xr:uid="{00000000-0006-0000-0F00-000005000000}">
      <text>
        <r>
          <rPr>
            <b/>
            <sz val="8"/>
            <color indexed="81"/>
            <rFont val="Tahoma"/>
          </rPr>
          <t xml:space="preserve">Månedens resultat
</t>
        </r>
        <r>
          <rPr>
            <sz val="8"/>
            <color indexed="81"/>
            <rFont val="Tahoma"/>
          </rPr>
          <t>Omsætning fratrukket Udgifter.</t>
        </r>
        <r>
          <rPr>
            <sz val="8"/>
            <color indexed="81"/>
            <rFont val="Tahoma"/>
          </rPr>
          <t xml:space="preserve">
</t>
        </r>
      </text>
    </comment>
    <comment ref="E8" authorId="0" shapeId="0" xr:uid="{00000000-0006-0000-0F00-000006000000}">
      <text>
        <r>
          <rPr>
            <b/>
            <sz val="8"/>
            <color indexed="81"/>
            <rFont val="Tahoma"/>
          </rPr>
          <t>Samlet købsmoms for måneden</t>
        </r>
        <r>
          <rPr>
            <sz val="8"/>
            <color indexed="81"/>
            <rFont val="Tahoma"/>
          </rPr>
          <t xml:space="preserve">
</t>
        </r>
      </text>
    </comment>
    <comment ref="E9" authorId="0" shapeId="0" xr:uid="{00000000-0006-0000-0F00-000007000000}">
      <text>
        <r>
          <rPr>
            <b/>
            <sz val="8"/>
            <color indexed="81"/>
            <rFont val="Tahoma"/>
          </rPr>
          <t>Samlet salgsmoms for måneden</t>
        </r>
        <r>
          <rPr>
            <sz val="8"/>
            <color indexed="81"/>
            <rFont val="Tahoma"/>
          </rPr>
          <t xml:space="preserve">
</t>
        </r>
      </text>
    </comment>
    <comment ref="E10" authorId="0" shapeId="0" xr:uid="{00000000-0006-0000-0F00-000008000000}">
      <text>
        <r>
          <rPr>
            <b/>
            <sz val="8"/>
            <color indexed="81"/>
            <rFont val="Tahoma"/>
          </rPr>
          <t>købsmoms og salgsmoms modsvaret</t>
        </r>
        <r>
          <rPr>
            <sz val="8"/>
            <color indexed="81"/>
            <rFont val="Tahoma"/>
          </rPr>
          <t xml:space="preserve">
</t>
        </r>
      </text>
    </comment>
    <comment ref="E11" authorId="0" shapeId="0" xr:uid="{00000000-0006-0000-0F00-000009000000}">
      <text>
        <r>
          <rPr>
            <b/>
            <sz val="8"/>
            <color indexed="81"/>
            <rFont val="Tahoma"/>
          </rPr>
          <t xml:space="preserve">Antal posteringer for måneden
</t>
        </r>
        <r>
          <rPr>
            <sz val="8"/>
            <color indexed="81"/>
            <rFont val="Tahoma"/>
          </rPr>
          <t>Registreres ved indtasting i dato feltet.</t>
        </r>
      </text>
    </comment>
    <comment ref="D14" authorId="0" shapeId="0" xr:uid="{00000000-0006-0000-0F00-00000A000000}">
      <text>
        <r>
          <rPr>
            <b/>
            <sz val="8"/>
            <color indexed="81"/>
            <rFont val="Tahoma"/>
          </rPr>
          <t>Dato</t>
        </r>
        <r>
          <rPr>
            <sz val="8"/>
            <color indexed="81"/>
            <rFont val="Tahoma"/>
          </rPr>
          <t xml:space="preserve">
Her kan du påføre datoen for den respektive postering.</t>
        </r>
      </text>
    </comment>
    <comment ref="E14" authorId="0" shapeId="0" xr:uid="{00000000-0006-0000-0F00-00000B000000}">
      <text>
        <r>
          <rPr>
            <b/>
            <sz val="8"/>
            <color indexed="81"/>
            <rFont val="Tahoma"/>
          </rPr>
          <t>Bilagsnr.</t>
        </r>
        <r>
          <rPr>
            <sz val="8"/>
            <color indexed="81"/>
            <rFont val="Tahoma"/>
          </rPr>
          <t xml:space="preserve">
Her kan du angive et bilagsnr. til den respektive postering, dette nummer kan du så skrive på dine bilag.</t>
        </r>
      </text>
    </comment>
    <comment ref="F14" authorId="0" shapeId="0" xr:uid="{00000000-0006-0000-0F00-00000C000000}">
      <text>
        <r>
          <rPr>
            <b/>
            <sz val="8"/>
            <color indexed="81"/>
            <rFont val="Tahoma"/>
          </rPr>
          <t>Konto</t>
        </r>
        <r>
          <rPr>
            <sz val="8"/>
            <color indexed="81"/>
            <rFont val="Tahoma"/>
          </rPr>
          <t xml:space="preserve">
Du får her en Drop Down Menu over alle konti. Du skal bare vælge en der passer til din postering. 
Du kan altid ændre et konto navn på listen under </t>
        </r>
        <r>
          <rPr>
            <b/>
            <sz val="8"/>
            <color indexed="81"/>
            <rFont val="Tahoma"/>
          </rPr>
          <t>Konti</t>
        </r>
        <r>
          <rPr>
            <sz val="8"/>
            <color indexed="81"/>
            <rFont val="Tahoma"/>
          </rPr>
          <t xml:space="preserve">, her kan du også tilføje nye konti, som så vil indgå i Drop Down Menuen. </t>
        </r>
        <r>
          <rPr>
            <sz val="8"/>
            <color indexed="81"/>
            <rFont val="Tahoma"/>
          </rPr>
          <t xml:space="preserve">
</t>
        </r>
      </text>
    </comment>
    <comment ref="G14" authorId="0" shapeId="0" xr:uid="{00000000-0006-0000-0F00-00000D000000}">
      <text>
        <r>
          <rPr>
            <b/>
            <sz val="8"/>
            <color indexed="81"/>
            <rFont val="Tahoma"/>
          </rPr>
          <t xml:space="preserve">Lagerstyring
</t>
        </r>
        <r>
          <rPr>
            <sz val="8"/>
            <color indexed="81"/>
            <rFont val="Tahoma"/>
          </rPr>
          <t>Hvis du benytter programmets Lagerstyring kan du her vælge hvilken vare du har solgt. Du kan selv angive varenavn under fanebladet Lagerstyring, så vil varenavnet komme med på listen i Drop Down Menuen.</t>
        </r>
        <r>
          <rPr>
            <sz val="8"/>
            <color indexed="81"/>
            <rFont val="Tahoma"/>
          </rPr>
          <t xml:space="preserve">
</t>
        </r>
      </text>
    </comment>
    <comment ref="H14" authorId="0" shapeId="0" xr:uid="{00000000-0006-0000-0F00-00000E000000}">
      <text>
        <r>
          <rPr>
            <b/>
            <sz val="8"/>
            <color indexed="81"/>
            <rFont val="Tahoma"/>
          </rPr>
          <t xml:space="preserve">Antal Varer Solgt
</t>
        </r>
        <r>
          <rPr>
            <sz val="8"/>
            <color indexed="81"/>
            <rFont val="Tahoma"/>
          </rPr>
          <t>Hvis du benytter Lagerstyring kan du her angive hvor mange af en given vare du har solgt, så vil antallet blive indregnet i Lagerstyringen. Se fanebladet Lagerstyring.</t>
        </r>
        <r>
          <rPr>
            <sz val="8"/>
            <color indexed="81"/>
            <rFont val="Tahoma"/>
          </rPr>
          <t xml:space="preserve">
</t>
        </r>
      </text>
    </comment>
    <comment ref="I14" authorId="0" shapeId="0" xr:uid="{00000000-0006-0000-0F00-00000F000000}">
      <text>
        <r>
          <rPr>
            <b/>
            <sz val="8"/>
            <color indexed="81"/>
            <rFont val="Tahoma"/>
          </rPr>
          <t>Køb</t>
        </r>
        <r>
          <rPr>
            <sz val="8"/>
            <color indexed="81"/>
            <rFont val="Tahoma"/>
          </rPr>
          <t xml:space="preserve">
Herunder skal du indskrive dine køb inklusiv moms. Den respektive udgift vil nu blive regnet ud under </t>
        </r>
        <r>
          <rPr>
            <b/>
            <sz val="8"/>
            <color indexed="81"/>
            <rFont val="Tahoma"/>
          </rPr>
          <t>Udgifter</t>
        </r>
        <r>
          <rPr>
            <sz val="8"/>
            <color indexed="81"/>
            <rFont val="Tahoma"/>
          </rPr>
          <t xml:space="preserve"> og den respektive købsmoms vil blive regnet ud under </t>
        </r>
        <r>
          <rPr>
            <b/>
            <sz val="8"/>
            <color indexed="81"/>
            <rFont val="Tahoma"/>
          </rPr>
          <t>Købsmoms.</t>
        </r>
        <r>
          <rPr>
            <sz val="8"/>
            <color indexed="81"/>
            <rFont val="Tahoma"/>
          </rPr>
          <t xml:space="preserve">
Har du købt en momsfri vare, såsom frimærker, taxi m.m. kan du skrive beløbet ind direkte under </t>
        </r>
        <r>
          <rPr>
            <b/>
            <sz val="8"/>
            <color indexed="81"/>
            <rFont val="Tahoma"/>
          </rPr>
          <t>Udgifter</t>
        </r>
        <r>
          <rPr>
            <sz val="8"/>
            <color indexed="81"/>
            <rFont val="Tahoma"/>
          </rPr>
          <t xml:space="preserve">, så vil der ikke blive trukket moms af beløbet.
</t>
        </r>
        <r>
          <rPr>
            <b/>
            <sz val="8"/>
            <color indexed="81"/>
            <rFont val="Tahoma"/>
          </rPr>
          <t xml:space="preserve">Ved Import:
</t>
        </r>
        <r>
          <rPr>
            <sz val="8"/>
            <color indexed="81"/>
            <rFont val="Tahoma"/>
          </rPr>
          <t xml:space="preserve">Har du købt en vare indenfor EU, skriver du varens pris ind under køb, og vælger Import Indenfor EU i Konto Kolonnen. Så vil dit køb blive pålagt en Dansk Erhvervelsesmoms på 25% under købsmoms. Denne moms indgår i dit almindelige momsregnskab, men indgår samtidig i det separate EU momsregnskab, under bladet Moms EU. 
På denne måde får du de oplysninger du skal bruge overfor Skat. 
Import af varer udenfor EU pålægges altid en Dansk Importmoms på 25%, For at få programmet til at forstå dette, skal du vælge Import Udenfor EU i Konto kolonnen. Så vil der blive lagt 25% moms på dit køb. Denne moms indgår både i det separate EU Momsregnskab samt i det almindelige momsregnskab.
</t>
        </r>
      </text>
    </comment>
    <comment ref="J14" authorId="0" shapeId="0" xr:uid="{00000000-0006-0000-0F00-000010000000}">
      <text>
        <r>
          <rPr>
            <b/>
            <sz val="8"/>
            <color indexed="81"/>
            <rFont val="Tahoma"/>
          </rPr>
          <t>Udgifter</t>
        </r>
        <r>
          <rPr>
            <sz val="8"/>
            <color indexed="81"/>
            <rFont val="Tahoma"/>
          </rPr>
          <t xml:space="preserve">
Benyt feltet </t>
        </r>
        <r>
          <rPr>
            <b/>
            <sz val="8"/>
            <color indexed="81"/>
            <rFont val="Tahoma"/>
          </rPr>
          <t>Køb</t>
        </r>
        <r>
          <rPr>
            <sz val="8"/>
            <color indexed="81"/>
            <rFont val="Tahoma"/>
          </rPr>
          <t xml:space="preserve"> til normale posteringer inklusiv moms.
Dette felt viser dine rene udgifter ekslusiv moms.
Du skal kun benytte dette felt hvis du har købt en momsfri vare såsom frimærker eller taxi. Hvis du skriver et beløb ind under </t>
        </r>
        <r>
          <rPr>
            <b/>
            <sz val="8"/>
            <color indexed="81"/>
            <rFont val="Tahoma"/>
          </rPr>
          <t>Udgifter</t>
        </r>
        <r>
          <rPr>
            <sz val="8"/>
            <color indexed="81"/>
            <rFont val="Tahoma"/>
          </rPr>
          <t xml:space="preserve"> vil der ikke blive trukket moms af det.
Bemærk at </t>
        </r>
        <r>
          <rPr>
            <b/>
            <sz val="8"/>
            <color indexed="81"/>
            <rFont val="Tahoma"/>
          </rPr>
          <t xml:space="preserve">Udgifter </t>
        </r>
        <r>
          <rPr>
            <sz val="8"/>
            <color indexed="81"/>
            <rFont val="Tahoma"/>
          </rPr>
          <t xml:space="preserve">her er </t>
        </r>
        <r>
          <rPr>
            <b/>
            <sz val="8"/>
            <color indexed="81"/>
            <rFont val="Tahoma"/>
          </rPr>
          <t>Køb</t>
        </r>
        <r>
          <rPr>
            <sz val="8"/>
            <color indexed="81"/>
            <rFont val="Tahoma"/>
          </rPr>
          <t xml:space="preserve"> fratrukket </t>
        </r>
        <r>
          <rPr>
            <b/>
            <sz val="8"/>
            <color indexed="81"/>
            <rFont val="Tahoma"/>
          </rPr>
          <t>Købsmoms</t>
        </r>
        <r>
          <rPr>
            <sz val="8"/>
            <color indexed="81"/>
            <rFont val="Tahoma"/>
          </rPr>
          <t>.</t>
        </r>
        <r>
          <rPr>
            <sz val="8"/>
            <color indexed="81"/>
            <rFont val="Tahoma"/>
          </rPr>
          <t xml:space="preserve">
</t>
        </r>
      </text>
    </comment>
    <comment ref="K14" authorId="0" shapeId="0" xr:uid="{00000000-0006-0000-0F00-000011000000}">
      <text>
        <r>
          <rPr>
            <b/>
            <sz val="8"/>
            <color indexed="81"/>
            <rFont val="Tahoma"/>
          </rPr>
          <t>Salg</t>
        </r>
        <r>
          <rPr>
            <sz val="8"/>
            <color indexed="81"/>
            <rFont val="Tahoma"/>
          </rPr>
          <t xml:space="preserve">
Herunder skal du indskrive dine salg inklusiv moms. Den respektive omsætning vil nu blive regnet ud under </t>
        </r>
        <r>
          <rPr>
            <b/>
            <sz val="8"/>
            <color indexed="81"/>
            <rFont val="Tahoma"/>
          </rPr>
          <t>Omsætning</t>
        </r>
        <r>
          <rPr>
            <sz val="8"/>
            <color indexed="81"/>
            <rFont val="Tahoma"/>
          </rPr>
          <t xml:space="preserve"> og den respektive salgsmoms vil blive regnet ud under </t>
        </r>
        <r>
          <rPr>
            <b/>
            <sz val="8"/>
            <color indexed="81"/>
            <rFont val="Tahoma"/>
          </rPr>
          <t>Salgsmoms</t>
        </r>
        <r>
          <rPr>
            <sz val="8"/>
            <color indexed="81"/>
            <rFont val="Tahoma"/>
          </rPr>
          <t xml:space="preserve">.
</t>
        </r>
        <r>
          <rPr>
            <b/>
            <sz val="8"/>
            <color indexed="81"/>
            <rFont val="Tahoma"/>
          </rPr>
          <t>Dette felt skal kun benyttes til salg inklusiv moms!</t>
        </r>
        <r>
          <rPr>
            <sz val="8"/>
            <color indexed="81"/>
            <rFont val="Tahoma"/>
          </rPr>
          <t xml:space="preserve">
</t>
        </r>
        <r>
          <rPr>
            <b/>
            <sz val="8"/>
            <color indexed="81"/>
            <rFont val="Tahoma"/>
          </rPr>
          <t xml:space="preserve">Ved Eksport
</t>
        </r>
        <r>
          <rPr>
            <sz val="8"/>
            <color indexed="81"/>
            <rFont val="Tahoma"/>
          </rPr>
          <t xml:space="preserve">Sælger du en vare til et firma indenfor EU (sålænge du har deres SE/CVR oplysninger) eller en vare uden for EU, behøver du ikke opkræve Dansk moms. Her kan du benytte kontoen Eksport Firma EU eller Eksport Udland (udenfor EU). Når du vælger disse konti vil momsen blive fjernet. 
Sælger du en vare til en privatperson indenfor EU, skal du opkræve 25% Dansk moms, udover varens pris. Her vælger du Eksport EU Privat under konto. Så tillægges der automatisk 25% moms.
</t>
        </r>
      </text>
    </comment>
    <comment ref="L14" authorId="0" shapeId="0" xr:uid="{00000000-0006-0000-0F00-000012000000}">
      <text>
        <r>
          <rPr>
            <b/>
            <sz val="8"/>
            <color indexed="81"/>
            <rFont val="Tahoma"/>
          </rPr>
          <t>Omsætning</t>
        </r>
        <r>
          <rPr>
            <sz val="8"/>
            <color indexed="81"/>
            <rFont val="Tahoma"/>
          </rPr>
          <t xml:space="preserve">
Benyt feltet </t>
        </r>
        <r>
          <rPr>
            <b/>
            <sz val="8"/>
            <color indexed="81"/>
            <rFont val="Tahoma"/>
          </rPr>
          <t>Salg</t>
        </r>
        <r>
          <rPr>
            <sz val="8"/>
            <color indexed="81"/>
            <rFont val="Tahoma"/>
          </rPr>
          <t xml:space="preserve"> til normale posteringer inklusiv moms. 
Dette felt viser din rene omsætning ekslusiv salgsmoms. 
Beløb du indskriver direkte under </t>
        </r>
        <r>
          <rPr>
            <b/>
            <sz val="8"/>
            <color indexed="81"/>
            <rFont val="Tahoma"/>
          </rPr>
          <t>Omsætning</t>
        </r>
        <r>
          <rPr>
            <sz val="8"/>
            <color indexed="81"/>
            <rFont val="Tahoma"/>
          </rPr>
          <t xml:space="preserve"> vil ikke blive fratrukket moms.
Bemærk at </t>
        </r>
        <r>
          <rPr>
            <b/>
            <sz val="8"/>
            <color indexed="81"/>
            <rFont val="Tahoma"/>
          </rPr>
          <t>Omsætning</t>
        </r>
        <r>
          <rPr>
            <sz val="8"/>
            <color indexed="81"/>
            <rFont val="Tahoma"/>
          </rPr>
          <t xml:space="preserve"> her er </t>
        </r>
        <r>
          <rPr>
            <b/>
            <sz val="8"/>
            <color indexed="81"/>
            <rFont val="Tahoma"/>
          </rPr>
          <t>Salg</t>
        </r>
        <r>
          <rPr>
            <sz val="8"/>
            <color indexed="81"/>
            <rFont val="Tahoma"/>
          </rPr>
          <t xml:space="preserve"> fratrukket </t>
        </r>
        <r>
          <rPr>
            <b/>
            <sz val="8"/>
            <color indexed="81"/>
            <rFont val="Tahoma"/>
          </rPr>
          <t>Salgsmoms</t>
        </r>
        <r>
          <rPr>
            <sz val="8"/>
            <color indexed="81"/>
            <rFont val="Tahoma"/>
          </rPr>
          <t>.
Salg af varer udenfor EU, skrives direkte ind i dette felt, da der ikke skal svares moms.</t>
        </r>
      </text>
    </comment>
    <comment ref="M14" authorId="0" shapeId="0" xr:uid="{00000000-0006-0000-0F00-000013000000}">
      <text>
        <r>
          <rPr>
            <b/>
            <sz val="8"/>
            <color indexed="81"/>
            <rFont val="Tahoma"/>
          </rPr>
          <t>Købsmoms</t>
        </r>
        <r>
          <rPr>
            <sz val="8"/>
            <color indexed="81"/>
            <rFont val="Tahoma"/>
          </rPr>
          <t xml:space="preserve">
Købsmoms fratrukket det respektive køb. Købsmomsen vil automatisk blive udregnet når du indskriver et beløb inklusiv moms under </t>
        </r>
        <r>
          <rPr>
            <b/>
            <sz val="8"/>
            <color indexed="81"/>
            <rFont val="Tahoma"/>
          </rPr>
          <t>Køb</t>
        </r>
        <r>
          <rPr>
            <sz val="8"/>
            <color indexed="81"/>
            <rFont val="Tahoma"/>
          </rPr>
          <t xml:space="preserve">.
Eventuel købsmoms af varer købt indenfor EU (også moms udenfor EU) indgår i det almindelige momsregnskab, men samtidig i det seperate EU momsregnskab under bladet Moms EU.
</t>
        </r>
      </text>
    </comment>
    <comment ref="N14" authorId="0" shapeId="0" xr:uid="{00000000-0006-0000-0F00-000014000000}">
      <text>
        <r>
          <rPr>
            <b/>
            <sz val="8"/>
            <color indexed="81"/>
            <rFont val="Tahoma"/>
          </rPr>
          <t xml:space="preserve">Salgsmoms
</t>
        </r>
        <r>
          <rPr>
            <sz val="8"/>
            <color indexed="81"/>
            <rFont val="Tahoma"/>
          </rPr>
          <t xml:space="preserve">
Salgsmoms fratrukket det respektive salg. Salgsmomsen vil automatisk blive udregnet når du indskriver et beløb inklusiv moms under </t>
        </r>
        <r>
          <rPr>
            <b/>
            <sz val="8"/>
            <color indexed="81"/>
            <rFont val="Tahoma"/>
          </rPr>
          <t>Salg</t>
        </r>
        <r>
          <rPr>
            <sz val="8"/>
            <color indexed="81"/>
            <rFont val="Tahoma"/>
          </rPr>
          <t>.
Eventuel salgsmoms af varer solgt indenfor EU, indgår i det almindelige momsregnskab, men samtidig i det separate EU momsregnskab under bladet Moms EU.</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Forfatter</author>
  </authors>
  <commentList>
    <comment ref="F3" authorId="0" shapeId="0" xr:uid="{00000000-0006-0000-1000-000001000000}">
      <text>
        <r>
          <rPr>
            <sz val="8"/>
            <color indexed="81"/>
            <rFont val="Tahoma"/>
          </rPr>
          <t>Oversigt over månedens aktiviteter.</t>
        </r>
      </text>
    </comment>
    <comment ref="E4" authorId="0" shapeId="0" xr:uid="{00000000-0006-0000-1000-000002000000}">
      <text>
        <r>
          <rPr>
            <b/>
            <sz val="8"/>
            <color indexed="81"/>
            <rFont val="Tahoma"/>
          </rPr>
          <t xml:space="preserve">Vækst Måned
</t>
        </r>
        <r>
          <rPr>
            <sz val="8"/>
            <color indexed="81"/>
            <rFont val="Tahoma"/>
          </rPr>
          <t xml:space="preserve">Vækst i omsætning i forhold til måneden før. </t>
        </r>
      </text>
    </comment>
    <comment ref="E5" authorId="0" shapeId="0" xr:uid="{00000000-0006-0000-1000-000003000000}">
      <text>
        <r>
          <rPr>
            <b/>
            <sz val="8"/>
            <color indexed="81"/>
            <rFont val="Tahoma"/>
          </rPr>
          <t>Månedens samlede omsætning</t>
        </r>
      </text>
    </comment>
    <comment ref="E6" authorId="0" shapeId="0" xr:uid="{00000000-0006-0000-1000-000004000000}">
      <text>
        <r>
          <rPr>
            <b/>
            <sz val="8"/>
            <color indexed="81"/>
            <rFont val="Tahoma"/>
          </rPr>
          <t>Månedens samlede udgifter</t>
        </r>
      </text>
    </comment>
    <comment ref="E7" authorId="0" shapeId="0" xr:uid="{00000000-0006-0000-1000-000005000000}">
      <text>
        <r>
          <rPr>
            <b/>
            <sz val="8"/>
            <color indexed="81"/>
            <rFont val="Tahoma"/>
          </rPr>
          <t xml:space="preserve">Månedens resultat
</t>
        </r>
        <r>
          <rPr>
            <sz val="8"/>
            <color indexed="81"/>
            <rFont val="Tahoma"/>
          </rPr>
          <t>Omsætning fratrukket Udgifter.</t>
        </r>
        <r>
          <rPr>
            <sz val="8"/>
            <color indexed="81"/>
            <rFont val="Tahoma"/>
          </rPr>
          <t xml:space="preserve">
</t>
        </r>
      </text>
    </comment>
    <comment ref="E8" authorId="0" shapeId="0" xr:uid="{00000000-0006-0000-1000-000006000000}">
      <text>
        <r>
          <rPr>
            <b/>
            <sz val="8"/>
            <color indexed="81"/>
            <rFont val="Tahoma"/>
          </rPr>
          <t>Samlet købsmoms for måneden</t>
        </r>
        <r>
          <rPr>
            <sz val="8"/>
            <color indexed="81"/>
            <rFont val="Tahoma"/>
          </rPr>
          <t xml:space="preserve">
</t>
        </r>
      </text>
    </comment>
    <comment ref="E9" authorId="0" shapeId="0" xr:uid="{00000000-0006-0000-1000-000007000000}">
      <text>
        <r>
          <rPr>
            <b/>
            <sz val="8"/>
            <color indexed="81"/>
            <rFont val="Tahoma"/>
          </rPr>
          <t>Samlet salgsmoms for måneden</t>
        </r>
        <r>
          <rPr>
            <sz val="8"/>
            <color indexed="81"/>
            <rFont val="Tahoma"/>
          </rPr>
          <t xml:space="preserve">
</t>
        </r>
      </text>
    </comment>
    <comment ref="E10" authorId="0" shapeId="0" xr:uid="{00000000-0006-0000-1000-000008000000}">
      <text>
        <r>
          <rPr>
            <b/>
            <sz val="8"/>
            <color indexed="81"/>
            <rFont val="Tahoma"/>
          </rPr>
          <t>købsmoms og salgsmoms modsvaret</t>
        </r>
        <r>
          <rPr>
            <sz val="8"/>
            <color indexed="81"/>
            <rFont val="Tahoma"/>
          </rPr>
          <t xml:space="preserve">
</t>
        </r>
      </text>
    </comment>
    <comment ref="E11" authorId="0" shapeId="0" xr:uid="{00000000-0006-0000-1000-000009000000}">
      <text>
        <r>
          <rPr>
            <b/>
            <sz val="8"/>
            <color indexed="81"/>
            <rFont val="Tahoma"/>
          </rPr>
          <t xml:space="preserve">Antal posteringer for måneden
</t>
        </r>
        <r>
          <rPr>
            <sz val="8"/>
            <color indexed="81"/>
            <rFont val="Tahoma"/>
          </rPr>
          <t>Registreres ved indtasting i dato feltet.</t>
        </r>
      </text>
    </comment>
    <comment ref="D14" authorId="0" shapeId="0" xr:uid="{00000000-0006-0000-1000-00000A000000}">
      <text>
        <r>
          <rPr>
            <b/>
            <sz val="8"/>
            <color indexed="81"/>
            <rFont val="Tahoma"/>
          </rPr>
          <t>Dato</t>
        </r>
        <r>
          <rPr>
            <sz val="8"/>
            <color indexed="81"/>
            <rFont val="Tahoma"/>
          </rPr>
          <t xml:space="preserve">
Her kan du påføre datoen for den respektive postering.</t>
        </r>
      </text>
    </comment>
    <comment ref="E14" authorId="0" shapeId="0" xr:uid="{00000000-0006-0000-1000-00000B000000}">
      <text>
        <r>
          <rPr>
            <b/>
            <sz val="8"/>
            <color indexed="81"/>
            <rFont val="Tahoma"/>
          </rPr>
          <t>Bilagsnr.</t>
        </r>
        <r>
          <rPr>
            <sz val="8"/>
            <color indexed="81"/>
            <rFont val="Tahoma"/>
          </rPr>
          <t xml:space="preserve">
Her kan du angive et bilagsnr. til den respektive postering, dette nummer kan du så skrive på dine bilag.</t>
        </r>
      </text>
    </comment>
    <comment ref="F14" authorId="0" shapeId="0" xr:uid="{00000000-0006-0000-1000-00000C000000}">
      <text>
        <r>
          <rPr>
            <b/>
            <sz val="8"/>
            <color indexed="81"/>
            <rFont val="Tahoma"/>
          </rPr>
          <t>Konto</t>
        </r>
        <r>
          <rPr>
            <sz val="8"/>
            <color indexed="81"/>
            <rFont val="Tahoma"/>
          </rPr>
          <t xml:space="preserve">
Du får her en Drop Down Menu over alle konti. Du skal bare vælge en der passer til din postering. 
Du kan altid ændre et konto navn på listen under </t>
        </r>
        <r>
          <rPr>
            <b/>
            <sz val="8"/>
            <color indexed="81"/>
            <rFont val="Tahoma"/>
          </rPr>
          <t>Konti</t>
        </r>
        <r>
          <rPr>
            <sz val="8"/>
            <color indexed="81"/>
            <rFont val="Tahoma"/>
          </rPr>
          <t xml:space="preserve">, her kan du også tilføje nye konti, som så vil indgå i Drop Down Menuen. </t>
        </r>
        <r>
          <rPr>
            <sz val="8"/>
            <color indexed="81"/>
            <rFont val="Tahoma"/>
          </rPr>
          <t xml:space="preserve">
</t>
        </r>
      </text>
    </comment>
    <comment ref="G14" authorId="0" shapeId="0" xr:uid="{00000000-0006-0000-1000-00000D000000}">
      <text>
        <r>
          <rPr>
            <b/>
            <sz val="8"/>
            <color indexed="81"/>
            <rFont val="Tahoma"/>
          </rPr>
          <t xml:space="preserve">Lagerstyring
</t>
        </r>
        <r>
          <rPr>
            <sz val="8"/>
            <color indexed="81"/>
            <rFont val="Tahoma"/>
          </rPr>
          <t>Hvis du benytter programmets Lagerstyring kan du her vælge hvilken vare du har solgt. Du kan selv angive varenavn under fanebladet Lagerstyring, så vil varenavnet komme med på listen i Drop Down Menuen.</t>
        </r>
        <r>
          <rPr>
            <sz val="8"/>
            <color indexed="81"/>
            <rFont val="Tahoma"/>
          </rPr>
          <t xml:space="preserve">
</t>
        </r>
      </text>
    </comment>
    <comment ref="H14" authorId="0" shapeId="0" xr:uid="{00000000-0006-0000-1000-00000E000000}">
      <text>
        <r>
          <rPr>
            <b/>
            <sz val="8"/>
            <color indexed="81"/>
            <rFont val="Tahoma"/>
          </rPr>
          <t xml:space="preserve">Antal Varer Solgt
</t>
        </r>
        <r>
          <rPr>
            <sz val="8"/>
            <color indexed="81"/>
            <rFont val="Tahoma"/>
          </rPr>
          <t>Hvis du benytter Lagerstyring kan du her angive hvor mange af en given vare du har solgt, så vil antallet blive indregnet i Lagerstyringen. Se fanebladet Lagerstyring.</t>
        </r>
        <r>
          <rPr>
            <sz val="8"/>
            <color indexed="81"/>
            <rFont val="Tahoma"/>
          </rPr>
          <t xml:space="preserve">
</t>
        </r>
      </text>
    </comment>
    <comment ref="I14" authorId="0" shapeId="0" xr:uid="{00000000-0006-0000-1000-00000F000000}">
      <text>
        <r>
          <rPr>
            <b/>
            <sz val="8"/>
            <color indexed="81"/>
            <rFont val="Tahoma"/>
          </rPr>
          <t>Køb</t>
        </r>
        <r>
          <rPr>
            <sz val="8"/>
            <color indexed="81"/>
            <rFont val="Tahoma"/>
          </rPr>
          <t xml:space="preserve">
Herunder skal du indskrive dine køb inklusiv moms. Den respektive udgift vil nu blive regnet ud under </t>
        </r>
        <r>
          <rPr>
            <b/>
            <sz val="8"/>
            <color indexed="81"/>
            <rFont val="Tahoma"/>
          </rPr>
          <t>Udgifter</t>
        </r>
        <r>
          <rPr>
            <sz val="8"/>
            <color indexed="81"/>
            <rFont val="Tahoma"/>
          </rPr>
          <t xml:space="preserve"> og den respektive købsmoms vil blive regnet ud under </t>
        </r>
        <r>
          <rPr>
            <b/>
            <sz val="8"/>
            <color indexed="81"/>
            <rFont val="Tahoma"/>
          </rPr>
          <t>Købsmoms.</t>
        </r>
        <r>
          <rPr>
            <sz val="8"/>
            <color indexed="81"/>
            <rFont val="Tahoma"/>
          </rPr>
          <t xml:space="preserve">
Har du købt en momsfri vare, såsom frimærker, taxi m.m. kan du skrive beløbet ind direkte under </t>
        </r>
        <r>
          <rPr>
            <b/>
            <sz val="8"/>
            <color indexed="81"/>
            <rFont val="Tahoma"/>
          </rPr>
          <t>Udgifter</t>
        </r>
        <r>
          <rPr>
            <sz val="8"/>
            <color indexed="81"/>
            <rFont val="Tahoma"/>
          </rPr>
          <t xml:space="preserve">, så vil der ikke blive trukket moms af beløbet.
</t>
        </r>
        <r>
          <rPr>
            <b/>
            <sz val="8"/>
            <color indexed="81"/>
            <rFont val="Tahoma"/>
          </rPr>
          <t xml:space="preserve">Ved Import:
</t>
        </r>
        <r>
          <rPr>
            <sz val="8"/>
            <color indexed="81"/>
            <rFont val="Tahoma"/>
          </rPr>
          <t xml:space="preserve">Har du købt en vare indenfor EU, skriver du varens pris ind under køb, og vælger Import Indenfor EU i Konto Kolonnen. Så vil dit køb blive pålagt en Dansk Erhvervelsesmoms på 25% under købsmoms. Denne moms indgår i dit almindelige momsregnskab, men indgår samtidig i det separate EU momsregnskab, under bladet Moms EU. 
På denne måde får du de oplysninger du skal bruge overfor Skat. 
Import af varer udenfor EU pålægges altid en Dansk Importmoms på 25%, For at få programmet til at forstå dette, skal du vælge Import Udenfor EU i Konto kolonnen. Så vil der blive lagt 25% moms på dit køb. Denne moms indgår både i det separate EU Momsregnskab samt i det almindelige momsregnskab.
</t>
        </r>
      </text>
    </comment>
    <comment ref="J14" authorId="0" shapeId="0" xr:uid="{00000000-0006-0000-1000-000010000000}">
      <text>
        <r>
          <rPr>
            <b/>
            <sz val="8"/>
            <color indexed="81"/>
            <rFont val="Tahoma"/>
          </rPr>
          <t>Udgifter</t>
        </r>
        <r>
          <rPr>
            <sz val="8"/>
            <color indexed="81"/>
            <rFont val="Tahoma"/>
          </rPr>
          <t xml:space="preserve">
Benyt feltet </t>
        </r>
        <r>
          <rPr>
            <b/>
            <sz val="8"/>
            <color indexed="81"/>
            <rFont val="Tahoma"/>
          </rPr>
          <t>Køb</t>
        </r>
        <r>
          <rPr>
            <sz val="8"/>
            <color indexed="81"/>
            <rFont val="Tahoma"/>
          </rPr>
          <t xml:space="preserve"> til normale posteringer inklusiv moms.
Dette felt viser dine rene udgifter ekslusiv moms.
Du skal kun benytte dette felt hvis du har købt en momsfri vare såsom frimærker eller taxi. Hvis du skriver et beløb ind under </t>
        </r>
        <r>
          <rPr>
            <b/>
            <sz val="8"/>
            <color indexed="81"/>
            <rFont val="Tahoma"/>
          </rPr>
          <t>Udgifter</t>
        </r>
        <r>
          <rPr>
            <sz val="8"/>
            <color indexed="81"/>
            <rFont val="Tahoma"/>
          </rPr>
          <t xml:space="preserve"> vil der ikke blive trukket moms af det.
Bemærk at </t>
        </r>
        <r>
          <rPr>
            <b/>
            <sz val="8"/>
            <color indexed="81"/>
            <rFont val="Tahoma"/>
          </rPr>
          <t xml:space="preserve">Udgifter </t>
        </r>
        <r>
          <rPr>
            <sz val="8"/>
            <color indexed="81"/>
            <rFont val="Tahoma"/>
          </rPr>
          <t xml:space="preserve">her er </t>
        </r>
        <r>
          <rPr>
            <b/>
            <sz val="8"/>
            <color indexed="81"/>
            <rFont val="Tahoma"/>
          </rPr>
          <t>Køb</t>
        </r>
        <r>
          <rPr>
            <sz val="8"/>
            <color indexed="81"/>
            <rFont val="Tahoma"/>
          </rPr>
          <t xml:space="preserve"> fratrukket </t>
        </r>
        <r>
          <rPr>
            <b/>
            <sz val="8"/>
            <color indexed="81"/>
            <rFont val="Tahoma"/>
          </rPr>
          <t>Købsmoms</t>
        </r>
        <r>
          <rPr>
            <sz val="8"/>
            <color indexed="81"/>
            <rFont val="Tahoma"/>
          </rPr>
          <t>.</t>
        </r>
        <r>
          <rPr>
            <sz val="8"/>
            <color indexed="81"/>
            <rFont val="Tahoma"/>
          </rPr>
          <t xml:space="preserve">
</t>
        </r>
      </text>
    </comment>
    <comment ref="K14" authorId="0" shapeId="0" xr:uid="{00000000-0006-0000-1000-000011000000}">
      <text>
        <r>
          <rPr>
            <b/>
            <sz val="8"/>
            <color indexed="81"/>
            <rFont val="Tahoma"/>
          </rPr>
          <t>Salg</t>
        </r>
        <r>
          <rPr>
            <sz val="8"/>
            <color indexed="81"/>
            <rFont val="Tahoma"/>
          </rPr>
          <t xml:space="preserve">
Herunder skal du indskrive dine salg inklusiv moms. Den respektive omsætning vil nu blive regnet ud under </t>
        </r>
        <r>
          <rPr>
            <b/>
            <sz val="8"/>
            <color indexed="81"/>
            <rFont val="Tahoma"/>
          </rPr>
          <t>Omsætning</t>
        </r>
        <r>
          <rPr>
            <sz val="8"/>
            <color indexed="81"/>
            <rFont val="Tahoma"/>
          </rPr>
          <t xml:space="preserve"> og den respektive salgsmoms vil blive regnet ud under </t>
        </r>
        <r>
          <rPr>
            <b/>
            <sz val="8"/>
            <color indexed="81"/>
            <rFont val="Tahoma"/>
          </rPr>
          <t>Salgsmoms</t>
        </r>
        <r>
          <rPr>
            <sz val="8"/>
            <color indexed="81"/>
            <rFont val="Tahoma"/>
          </rPr>
          <t xml:space="preserve">.
</t>
        </r>
        <r>
          <rPr>
            <b/>
            <sz val="8"/>
            <color indexed="81"/>
            <rFont val="Tahoma"/>
          </rPr>
          <t>Dette felt skal kun benyttes til salg inklusiv moms!</t>
        </r>
        <r>
          <rPr>
            <sz val="8"/>
            <color indexed="81"/>
            <rFont val="Tahoma"/>
          </rPr>
          <t xml:space="preserve">
</t>
        </r>
        <r>
          <rPr>
            <b/>
            <sz val="8"/>
            <color indexed="81"/>
            <rFont val="Tahoma"/>
          </rPr>
          <t xml:space="preserve">Ved Eksport
</t>
        </r>
        <r>
          <rPr>
            <sz val="8"/>
            <color indexed="81"/>
            <rFont val="Tahoma"/>
          </rPr>
          <t xml:space="preserve">Sælger du en vare til et firma indenfor EU (sålænge du har deres SE/CVR oplysninger) eller en vare uden for EU, behøver du ikke opkræve Dansk moms. Her kan du benytte kontoen Eksport Firma EU eller Eksport Udland (udenfor EU). Når du vælger disse konti vil momsen blive fjernet. 
Sælger du en vare til en privatperson indenfor EU, skal du opkræve 25% Dansk moms, udover varens pris. Her vælger du Eksport EU Privat under konto. Så tillægges der automatisk 25% moms.
</t>
        </r>
      </text>
    </comment>
    <comment ref="L14" authorId="0" shapeId="0" xr:uid="{00000000-0006-0000-1000-000012000000}">
      <text>
        <r>
          <rPr>
            <b/>
            <sz val="8"/>
            <color indexed="81"/>
            <rFont val="Tahoma"/>
          </rPr>
          <t>Omsætning</t>
        </r>
        <r>
          <rPr>
            <sz val="8"/>
            <color indexed="81"/>
            <rFont val="Tahoma"/>
          </rPr>
          <t xml:space="preserve">
Benyt feltet </t>
        </r>
        <r>
          <rPr>
            <b/>
            <sz val="8"/>
            <color indexed="81"/>
            <rFont val="Tahoma"/>
          </rPr>
          <t>Salg</t>
        </r>
        <r>
          <rPr>
            <sz val="8"/>
            <color indexed="81"/>
            <rFont val="Tahoma"/>
          </rPr>
          <t xml:space="preserve"> til normale posteringer inklusiv moms. 
Dette felt viser din rene omsætning ekslusiv salgsmoms. 
Beløb du indskriver direkte under </t>
        </r>
        <r>
          <rPr>
            <b/>
            <sz val="8"/>
            <color indexed="81"/>
            <rFont val="Tahoma"/>
          </rPr>
          <t>Omsætning</t>
        </r>
        <r>
          <rPr>
            <sz val="8"/>
            <color indexed="81"/>
            <rFont val="Tahoma"/>
          </rPr>
          <t xml:space="preserve"> vil ikke blive fratrukket moms.
Bemærk at </t>
        </r>
        <r>
          <rPr>
            <b/>
            <sz val="8"/>
            <color indexed="81"/>
            <rFont val="Tahoma"/>
          </rPr>
          <t>Omsætning</t>
        </r>
        <r>
          <rPr>
            <sz val="8"/>
            <color indexed="81"/>
            <rFont val="Tahoma"/>
          </rPr>
          <t xml:space="preserve"> her er </t>
        </r>
        <r>
          <rPr>
            <b/>
            <sz val="8"/>
            <color indexed="81"/>
            <rFont val="Tahoma"/>
          </rPr>
          <t>Salg</t>
        </r>
        <r>
          <rPr>
            <sz val="8"/>
            <color indexed="81"/>
            <rFont val="Tahoma"/>
          </rPr>
          <t xml:space="preserve"> fratrukket </t>
        </r>
        <r>
          <rPr>
            <b/>
            <sz val="8"/>
            <color indexed="81"/>
            <rFont val="Tahoma"/>
          </rPr>
          <t>Salgsmoms</t>
        </r>
        <r>
          <rPr>
            <sz val="8"/>
            <color indexed="81"/>
            <rFont val="Tahoma"/>
          </rPr>
          <t>.
Salg af varer udenfor EU, skrives direkte ind i dette felt, da der ikke skal svares moms.</t>
        </r>
      </text>
    </comment>
    <comment ref="M14" authorId="0" shapeId="0" xr:uid="{00000000-0006-0000-1000-000013000000}">
      <text>
        <r>
          <rPr>
            <b/>
            <sz val="8"/>
            <color indexed="81"/>
            <rFont val="Tahoma"/>
          </rPr>
          <t>Købsmoms</t>
        </r>
        <r>
          <rPr>
            <sz val="8"/>
            <color indexed="81"/>
            <rFont val="Tahoma"/>
          </rPr>
          <t xml:space="preserve">
Købsmoms fratrukket det respektive køb. Købsmomsen vil automatisk blive udregnet når du indskriver et beløb inklusiv moms under </t>
        </r>
        <r>
          <rPr>
            <b/>
            <sz val="8"/>
            <color indexed="81"/>
            <rFont val="Tahoma"/>
          </rPr>
          <t>Køb</t>
        </r>
        <r>
          <rPr>
            <sz val="8"/>
            <color indexed="81"/>
            <rFont val="Tahoma"/>
          </rPr>
          <t xml:space="preserve">.
Eventuel købsmoms af varer købt indenfor EU (også moms udenfor EU) indgår i det almindelige momsregnskab, men samtidig i det seperate EU momsregnskab under bladet Moms EU.
</t>
        </r>
      </text>
    </comment>
    <comment ref="N14" authorId="0" shapeId="0" xr:uid="{00000000-0006-0000-1000-000014000000}">
      <text>
        <r>
          <rPr>
            <b/>
            <sz val="8"/>
            <color indexed="81"/>
            <rFont val="Tahoma"/>
          </rPr>
          <t xml:space="preserve">Salgsmoms
</t>
        </r>
        <r>
          <rPr>
            <sz val="8"/>
            <color indexed="81"/>
            <rFont val="Tahoma"/>
          </rPr>
          <t xml:space="preserve">
Salgsmoms fratrukket det respektive salg. Salgsmomsen vil automatisk blive udregnet når du indskriver et beløb inklusiv moms under </t>
        </r>
        <r>
          <rPr>
            <b/>
            <sz val="8"/>
            <color indexed="81"/>
            <rFont val="Tahoma"/>
          </rPr>
          <t>Salg</t>
        </r>
        <r>
          <rPr>
            <sz val="8"/>
            <color indexed="81"/>
            <rFont val="Tahoma"/>
          </rPr>
          <t>.
Eventuel salgsmoms af varer solgt indenfor EU, indgår i det almindelige momsregnskab, men samtidig i det separate EU momsregnskab under bladet Moms EU.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Forfatter</author>
  </authors>
  <commentList>
    <comment ref="D14" authorId="0" shapeId="0" xr:uid="{00000000-0006-0000-0200-000001000000}">
      <text>
        <r>
          <rPr>
            <b/>
            <sz val="8"/>
            <color indexed="81"/>
            <rFont val="Tahoma"/>
          </rPr>
          <t xml:space="preserve">Aktivitet
</t>
        </r>
        <r>
          <rPr>
            <sz val="8"/>
            <color indexed="81"/>
            <rFont val="Tahoma"/>
          </rPr>
          <t xml:space="preserve">Her har du en oversigt over aktiviteten i kassebholdningen. Du skal ikke ændre noget herinde. Al data blive automatisk regnet ud og hentet fra Konti. 
Vil du rette i Konti navne skal du gøre det under fanebladet Konti.
</t>
        </r>
      </text>
    </comment>
    <comment ref="E14" authorId="0" shapeId="0" xr:uid="{00000000-0006-0000-0200-000002000000}">
      <text>
        <r>
          <rPr>
            <b/>
            <sz val="8"/>
            <color indexed="81"/>
            <rFont val="Tahoma"/>
          </rPr>
          <t xml:space="preserve">Ialt
</t>
        </r>
        <r>
          <rPr>
            <sz val="8"/>
            <color indexed="81"/>
            <rFont val="Tahoma"/>
          </rPr>
          <t>Her kan du se resultatet af den givne aktivitet i kassen.</t>
        </r>
        <r>
          <rPr>
            <sz val="8"/>
            <color indexed="81"/>
            <rFont val="Tahoma"/>
          </rPr>
          <t xml:space="preserve">
</t>
        </r>
      </text>
    </comment>
    <comment ref="R14" authorId="0" shapeId="0" xr:uid="{00000000-0006-0000-0200-000003000000}">
      <text>
        <r>
          <rPr>
            <b/>
            <sz val="8"/>
            <color indexed="81"/>
            <rFont val="Tahoma"/>
          </rPr>
          <t>Ændres Automatisk</t>
        </r>
      </text>
    </comment>
    <comment ref="S14" authorId="0" shapeId="0" xr:uid="{00000000-0006-0000-0200-000004000000}">
      <text>
        <r>
          <rPr>
            <b/>
            <sz val="8"/>
            <color indexed="81"/>
            <rFont val="Tahoma"/>
          </rPr>
          <t>Ændres Automatisk</t>
        </r>
        <r>
          <rPr>
            <sz val="8"/>
            <color indexed="81"/>
            <rFont val="Tahoma"/>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Forfatter</author>
  </authors>
  <commentList>
    <comment ref="D14" authorId="0" shapeId="0" xr:uid="{00000000-0006-0000-0300-000001000000}">
      <text>
        <r>
          <rPr>
            <b/>
            <sz val="8"/>
            <color indexed="81"/>
            <rFont val="Tahoma"/>
          </rPr>
          <t>Kontonavn</t>
        </r>
        <r>
          <rPr>
            <sz val="8"/>
            <color indexed="81"/>
            <rFont val="Tahoma"/>
          </rPr>
          <t xml:space="preserve">
Har har du en oversigt over alle konti.
Du kan frit ændre i listen, og tilføje nye, så listen passer bedre til dine aktiviteter. De angivne Konti er bare forslag. Alle ændringer bliver registreret automatisk under alle måneder.
</t>
        </r>
        <r>
          <rPr>
            <b/>
            <sz val="8"/>
            <color indexed="81"/>
            <rFont val="Tahoma"/>
          </rPr>
          <t xml:space="preserve">Konto 1, 2, 3, 12 og 13 bruges af programmet og må ikke ændres. </t>
        </r>
        <r>
          <rPr>
            <sz val="8"/>
            <color indexed="81"/>
            <rFont val="Tahoma"/>
          </rPr>
          <t xml:space="preserve">
Bemærk at konto 1-11 er Salgsrelateret og konto 12-35 er Købsrelateret. Konto 1-11 trækker værdier fra Omsætning og konto 12-35 trækker værdier fra Udgifter. Du kan således ikke ændre konto 1-11 til en købskonto, eller konto 12-35 til en salgskonto.
Hvis du vil ændre i Kontonavne skal du derfor være opmærksom på følgende:
</t>
        </r>
        <r>
          <rPr>
            <b/>
            <sz val="8"/>
            <color indexed="81"/>
            <rFont val="Tahoma"/>
          </rPr>
          <t>Konto 1-11: Skal være salgsrelaterede konti
Konto 12-35: Skal være købrelaterede konti</t>
        </r>
      </text>
    </comment>
    <comment ref="E14" authorId="0" shapeId="0" xr:uid="{00000000-0006-0000-0300-000002000000}">
      <text>
        <r>
          <rPr>
            <b/>
            <sz val="8"/>
            <color indexed="81"/>
            <rFont val="Tahoma"/>
          </rPr>
          <t xml:space="preserve">Konto Aktivitet I alt
</t>
        </r>
        <r>
          <rPr>
            <sz val="8"/>
            <color indexed="81"/>
            <rFont val="Tahoma"/>
          </rPr>
          <t>Her er de enkelte konti lagt sammen.</t>
        </r>
        <r>
          <rPr>
            <sz val="8"/>
            <color indexed="81"/>
            <rFont val="Tahoma"/>
          </rPr>
          <t xml:space="preserve">
</t>
        </r>
      </text>
    </comment>
    <comment ref="R14" authorId="0" shapeId="0" xr:uid="{00000000-0006-0000-0300-000003000000}">
      <text>
        <r>
          <rPr>
            <b/>
            <sz val="8"/>
            <color indexed="81"/>
            <rFont val="Tahoma"/>
          </rPr>
          <t>Ændres Automatisk</t>
        </r>
      </text>
    </comment>
    <comment ref="S14" authorId="0" shapeId="0" xr:uid="{00000000-0006-0000-0300-000004000000}">
      <text>
        <r>
          <rPr>
            <b/>
            <sz val="8"/>
            <color indexed="81"/>
            <rFont val="Tahoma"/>
          </rPr>
          <t>Ændres Automatisk</t>
        </r>
        <r>
          <rPr>
            <sz val="8"/>
            <color indexed="81"/>
            <rFont val="Tahoma"/>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Forfatter</author>
  </authors>
  <commentList>
    <comment ref="E3" authorId="0" shapeId="0" xr:uid="{00000000-0006-0000-0400-000001000000}">
      <text>
        <r>
          <rPr>
            <b/>
            <sz val="8"/>
            <color indexed="81"/>
            <rFont val="Tahoma"/>
          </rPr>
          <t xml:space="preserve">Produktnavn
</t>
        </r>
        <r>
          <rPr>
            <sz val="8"/>
            <color indexed="81"/>
            <rFont val="Tahoma"/>
          </rPr>
          <t>Har har du en oversigt over dit Lager.
Bemærk at listen er lysebrun, så du kan frit ændre i listen, og tilføje nye. Alle ændringer bliver registreret automatisk i Lagerstyring under alle måneder.
Her kan du indskrive dine varer og tilføje hvor mange af en given vare du har på dit lager.</t>
        </r>
      </text>
    </comment>
    <comment ref="D14" authorId="0" shapeId="0" xr:uid="{00000000-0006-0000-0400-000002000000}">
      <text>
        <r>
          <rPr>
            <b/>
            <sz val="8"/>
            <color indexed="81"/>
            <rFont val="Tahoma"/>
          </rPr>
          <t>Produktnavn</t>
        </r>
        <r>
          <rPr>
            <sz val="8"/>
            <color indexed="81"/>
            <rFont val="Tahoma"/>
          </rPr>
          <t xml:space="preserve">
Har har du en oversigt over dit Lager.
Bemærk at listen er lysebrun, så du kan frit ændre i listen, og tilføje nye. Alle ændringer bliver registreret automatisk i Lagerstyring under alle måneder.
</t>
        </r>
      </text>
    </comment>
    <comment ref="E14" authorId="0" shapeId="0" xr:uid="{00000000-0006-0000-0400-000003000000}">
      <text>
        <r>
          <rPr>
            <b/>
            <sz val="8"/>
            <color indexed="81"/>
            <rFont val="Tahoma"/>
          </rPr>
          <t xml:space="preserve">Købte varer 
</t>
        </r>
        <r>
          <rPr>
            <sz val="8"/>
            <color indexed="81"/>
            <rFont val="Tahoma"/>
          </rPr>
          <t>Her har du en oversigt over varer du har købt, som indgår i lageret.</t>
        </r>
        <r>
          <rPr>
            <b/>
            <sz val="8"/>
            <color indexed="81"/>
            <rFont val="Tahoma"/>
          </rPr>
          <t xml:space="preserve">
</t>
        </r>
        <r>
          <rPr>
            <sz val="8"/>
            <color indexed="81"/>
            <rFont val="Tahoma"/>
          </rPr>
          <t xml:space="preserve">
</t>
        </r>
      </text>
    </comment>
    <comment ref="F14" authorId="0" shapeId="0" xr:uid="{00000000-0006-0000-0400-000004000000}">
      <text>
        <r>
          <rPr>
            <b/>
            <sz val="8"/>
            <color indexed="81"/>
            <rFont val="Tahoma"/>
          </rPr>
          <t xml:space="preserve">Solgte Varer
</t>
        </r>
        <r>
          <rPr>
            <sz val="8"/>
            <color indexed="81"/>
            <rFont val="Tahoma"/>
          </rPr>
          <t>Her har du en oversigt over solgte varer og som er taget ud af lageret.</t>
        </r>
        <r>
          <rPr>
            <sz val="8"/>
            <color indexed="81"/>
            <rFont val="Tahoma"/>
          </rPr>
          <t xml:space="preserve">
</t>
        </r>
      </text>
    </comment>
    <comment ref="G14" authorId="0" shapeId="0" xr:uid="{00000000-0006-0000-0400-000005000000}">
      <text>
        <r>
          <rPr>
            <b/>
            <sz val="8"/>
            <color indexed="81"/>
            <rFont val="Tahoma"/>
          </rPr>
          <t xml:space="preserve">På Lager
</t>
        </r>
        <r>
          <rPr>
            <sz val="8"/>
            <color indexed="81"/>
            <rFont val="Tahoma"/>
          </rPr>
          <t>Denne kolonne giver dig et tidsvarende billede af det antal du har af en given vare.</t>
        </r>
      </text>
    </comment>
    <comment ref="AF14" authorId="0" shapeId="0" xr:uid="{00000000-0006-0000-0400-000006000000}">
      <text>
        <r>
          <rPr>
            <b/>
            <sz val="8"/>
            <color indexed="81"/>
            <rFont val="Tahoma"/>
          </rPr>
          <t>Ændres Automatisk</t>
        </r>
      </text>
    </comment>
    <comment ref="AG14" authorId="0" shapeId="0" xr:uid="{00000000-0006-0000-0400-000007000000}">
      <text>
        <r>
          <rPr>
            <b/>
            <sz val="8"/>
            <color indexed="81"/>
            <rFont val="Tahoma"/>
          </rPr>
          <t>Ændres Automatisk</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Forfatter</author>
  </authors>
  <commentList>
    <comment ref="F3" authorId="0" shapeId="0" xr:uid="{00000000-0006-0000-0500-000001000000}">
      <text>
        <r>
          <rPr>
            <b/>
            <sz val="8"/>
            <color indexed="81"/>
            <rFont val="Tahoma"/>
          </rPr>
          <t>Oversigt</t>
        </r>
        <r>
          <rPr>
            <sz val="8"/>
            <color indexed="81"/>
            <rFont val="Tahoma"/>
          </rPr>
          <t xml:space="preserve">
Oversigt over månedens aktiviteter.</t>
        </r>
      </text>
    </comment>
    <comment ref="E4" authorId="0" shapeId="0" xr:uid="{00000000-0006-0000-0500-000002000000}">
      <text>
        <r>
          <rPr>
            <b/>
            <sz val="8"/>
            <color indexed="81"/>
            <rFont val="Tahoma"/>
          </rPr>
          <t xml:space="preserve">Vækst Måned
</t>
        </r>
        <r>
          <rPr>
            <sz val="8"/>
            <color indexed="81"/>
            <rFont val="Tahoma"/>
          </rPr>
          <t>Vækst i omsætning i forhold til måneden før. 
Hvis du indskriver omsætningen for December sidste år, under Oversigt - Omsætning Sidste År, så vil væksten for Januar blive udregnet, ellers sættes den til 0%.</t>
        </r>
      </text>
    </comment>
    <comment ref="E5" authorId="0" shapeId="0" xr:uid="{00000000-0006-0000-0500-000003000000}">
      <text>
        <r>
          <rPr>
            <b/>
            <sz val="8"/>
            <color indexed="81"/>
            <rFont val="Tahoma"/>
          </rPr>
          <t>Månedens samlede omsætning</t>
        </r>
      </text>
    </comment>
    <comment ref="E6" authorId="0" shapeId="0" xr:uid="{00000000-0006-0000-0500-000004000000}">
      <text>
        <r>
          <rPr>
            <b/>
            <sz val="8"/>
            <color indexed="81"/>
            <rFont val="Tahoma"/>
          </rPr>
          <t>Månedens samlede udgifter</t>
        </r>
      </text>
    </comment>
    <comment ref="E7" authorId="0" shapeId="0" xr:uid="{00000000-0006-0000-0500-000005000000}">
      <text>
        <r>
          <rPr>
            <b/>
            <sz val="8"/>
            <color indexed="81"/>
            <rFont val="Tahoma"/>
          </rPr>
          <t xml:space="preserve">Månedens resultat
</t>
        </r>
        <r>
          <rPr>
            <sz val="8"/>
            <color indexed="81"/>
            <rFont val="Tahoma"/>
          </rPr>
          <t>Omsætning fratrukket Udgifter.</t>
        </r>
        <r>
          <rPr>
            <sz val="8"/>
            <color indexed="81"/>
            <rFont val="Tahoma"/>
          </rPr>
          <t xml:space="preserve">
</t>
        </r>
      </text>
    </comment>
    <comment ref="E8" authorId="0" shapeId="0" xr:uid="{00000000-0006-0000-0500-000006000000}">
      <text>
        <r>
          <rPr>
            <b/>
            <sz val="8"/>
            <color indexed="81"/>
            <rFont val="Tahoma"/>
          </rPr>
          <t>Samlet købsmoms for måneden</t>
        </r>
        <r>
          <rPr>
            <sz val="8"/>
            <color indexed="81"/>
            <rFont val="Tahoma"/>
          </rPr>
          <t xml:space="preserve">
</t>
        </r>
      </text>
    </comment>
    <comment ref="E9" authorId="0" shapeId="0" xr:uid="{00000000-0006-0000-0500-000007000000}">
      <text>
        <r>
          <rPr>
            <b/>
            <sz val="8"/>
            <color indexed="81"/>
            <rFont val="Tahoma"/>
          </rPr>
          <t>Samlet salgsmoms for måneden</t>
        </r>
        <r>
          <rPr>
            <sz val="8"/>
            <color indexed="81"/>
            <rFont val="Tahoma"/>
          </rPr>
          <t xml:space="preserve">
</t>
        </r>
      </text>
    </comment>
    <comment ref="E10" authorId="0" shapeId="0" xr:uid="{00000000-0006-0000-0500-000008000000}">
      <text>
        <r>
          <rPr>
            <b/>
            <sz val="8"/>
            <color indexed="81"/>
            <rFont val="Tahoma"/>
          </rPr>
          <t>købsmoms og salgsmoms modsvaret</t>
        </r>
        <r>
          <rPr>
            <sz val="8"/>
            <color indexed="81"/>
            <rFont val="Tahoma"/>
          </rPr>
          <t xml:space="preserve">
</t>
        </r>
      </text>
    </comment>
    <comment ref="E11" authorId="0" shapeId="0" xr:uid="{00000000-0006-0000-0500-000009000000}">
      <text>
        <r>
          <rPr>
            <b/>
            <sz val="8"/>
            <color indexed="81"/>
            <rFont val="Tahoma"/>
          </rPr>
          <t xml:space="preserve">Antal posteringer for måneden
</t>
        </r>
        <r>
          <rPr>
            <sz val="8"/>
            <color indexed="81"/>
            <rFont val="Tahoma"/>
          </rPr>
          <t>Registreres ved indtasting i dato feltet.</t>
        </r>
      </text>
    </comment>
    <comment ref="D14" authorId="0" shapeId="0" xr:uid="{00000000-0006-0000-0500-00000A000000}">
      <text>
        <r>
          <rPr>
            <b/>
            <sz val="8"/>
            <color indexed="81"/>
            <rFont val="Tahoma"/>
          </rPr>
          <t>Dato</t>
        </r>
        <r>
          <rPr>
            <sz val="8"/>
            <color indexed="81"/>
            <rFont val="Tahoma"/>
          </rPr>
          <t xml:space="preserve">
Her kan du påføre datoen for den respektive postering.</t>
        </r>
      </text>
    </comment>
    <comment ref="E14" authorId="0" shapeId="0" xr:uid="{00000000-0006-0000-0500-00000B000000}">
      <text>
        <r>
          <rPr>
            <b/>
            <sz val="8"/>
            <color indexed="81"/>
            <rFont val="Tahoma"/>
          </rPr>
          <t>Bilagsnr.</t>
        </r>
        <r>
          <rPr>
            <sz val="8"/>
            <color indexed="81"/>
            <rFont val="Tahoma"/>
          </rPr>
          <t xml:space="preserve">
Her kan du angive et bilagsnr. til den respektive postering, dette nummer kan du så skrive på dine bilag.</t>
        </r>
      </text>
    </comment>
    <comment ref="F14" authorId="0" shapeId="0" xr:uid="{00000000-0006-0000-0500-00000C000000}">
      <text>
        <r>
          <rPr>
            <b/>
            <sz val="8"/>
            <color indexed="81"/>
            <rFont val="Tahoma"/>
          </rPr>
          <t>Konto</t>
        </r>
        <r>
          <rPr>
            <sz val="8"/>
            <color indexed="81"/>
            <rFont val="Tahoma"/>
          </rPr>
          <t xml:space="preserve">
Du får her en Drop Down Menu over alle konti. Du skal bare vælge en der passer til din postering. 
Du kan altid ændre et konto navn på listen under </t>
        </r>
        <r>
          <rPr>
            <b/>
            <sz val="8"/>
            <color indexed="81"/>
            <rFont val="Tahoma"/>
          </rPr>
          <t>Konti</t>
        </r>
        <r>
          <rPr>
            <sz val="8"/>
            <color indexed="81"/>
            <rFont val="Tahoma"/>
          </rPr>
          <t xml:space="preserve">, her kan du også tilføje nye konti, som så vil indgå i Drop Down Menuen. </t>
        </r>
        <r>
          <rPr>
            <sz val="8"/>
            <color indexed="81"/>
            <rFont val="Tahoma"/>
          </rPr>
          <t xml:space="preserve">
</t>
        </r>
      </text>
    </comment>
    <comment ref="G14" authorId="0" shapeId="0" xr:uid="{00000000-0006-0000-0500-00000D000000}">
      <text>
        <r>
          <rPr>
            <b/>
            <sz val="8"/>
            <color indexed="81"/>
            <rFont val="Tahoma"/>
          </rPr>
          <t xml:space="preserve">Lagerstyring
</t>
        </r>
        <r>
          <rPr>
            <sz val="8"/>
            <color indexed="81"/>
            <rFont val="Tahoma"/>
          </rPr>
          <t>Hvis du benytter programmets Lagerstyring kan du her vælge hvilken vare du har solgt. Du kan selv angive varenavn under fanebladet Lagerstyring, så vil varenavnet komme med på listen i Drop Down Menuen.</t>
        </r>
        <r>
          <rPr>
            <sz val="8"/>
            <color indexed="81"/>
            <rFont val="Tahoma"/>
          </rPr>
          <t xml:space="preserve">
</t>
        </r>
      </text>
    </comment>
    <comment ref="H14" authorId="0" shapeId="0" xr:uid="{00000000-0006-0000-0500-00000E000000}">
      <text>
        <r>
          <rPr>
            <b/>
            <sz val="8"/>
            <color indexed="81"/>
            <rFont val="Tahoma"/>
          </rPr>
          <t xml:space="preserve">Antal Varer Solgt
</t>
        </r>
        <r>
          <rPr>
            <sz val="8"/>
            <color indexed="81"/>
            <rFont val="Tahoma"/>
          </rPr>
          <t>Hvis du benytter Lagerstyring kan du her angive hvor mange af en given vare du har solgt, så vil antallet blive indregnet i Lagerstyringen. Se fanebladet Lagerstyring.</t>
        </r>
        <r>
          <rPr>
            <sz val="8"/>
            <color indexed="81"/>
            <rFont val="Tahoma"/>
          </rPr>
          <t xml:space="preserve">
</t>
        </r>
      </text>
    </comment>
    <comment ref="I14" authorId="0" shapeId="0" xr:uid="{00000000-0006-0000-0500-00000F000000}">
      <text>
        <r>
          <rPr>
            <b/>
            <sz val="8"/>
            <color indexed="81"/>
            <rFont val="Tahoma"/>
          </rPr>
          <t>Køb</t>
        </r>
        <r>
          <rPr>
            <sz val="8"/>
            <color indexed="81"/>
            <rFont val="Tahoma"/>
          </rPr>
          <t xml:space="preserve">
Herunder skal du indskrive dine køb inklusiv moms. Den respektive udgift vil nu blive regnet ud under </t>
        </r>
        <r>
          <rPr>
            <b/>
            <sz val="8"/>
            <color indexed="81"/>
            <rFont val="Tahoma"/>
          </rPr>
          <t>Udgifter</t>
        </r>
        <r>
          <rPr>
            <sz val="8"/>
            <color indexed="81"/>
            <rFont val="Tahoma"/>
          </rPr>
          <t xml:space="preserve"> og den respektive købsmoms vil blive regnet ud under </t>
        </r>
        <r>
          <rPr>
            <b/>
            <sz val="8"/>
            <color indexed="81"/>
            <rFont val="Tahoma"/>
          </rPr>
          <t>Købsmoms.</t>
        </r>
        <r>
          <rPr>
            <sz val="8"/>
            <color indexed="81"/>
            <rFont val="Tahoma"/>
          </rPr>
          <t xml:space="preserve">
Har du købt en momsfri vare, såsom frimærker, taxi m.m. kan du skrive beløbet ind direkte under </t>
        </r>
        <r>
          <rPr>
            <b/>
            <sz val="8"/>
            <color indexed="81"/>
            <rFont val="Tahoma"/>
          </rPr>
          <t>Udgifter</t>
        </r>
        <r>
          <rPr>
            <sz val="8"/>
            <color indexed="81"/>
            <rFont val="Tahoma"/>
          </rPr>
          <t xml:space="preserve">, så vil der ikke blive trukket moms af beløbet.
</t>
        </r>
        <r>
          <rPr>
            <b/>
            <sz val="8"/>
            <color indexed="81"/>
            <rFont val="Tahoma"/>
          </rPr>
          <t xml:space="preserve">Ved Import:
</t>
        </r>
        <r>
          <rPr>
            <sz val="8"/>
            <color indexed="81"/>
            <rFont val="Tahoma"/>
          </rPr>
          <t xml:space="preserve">Har du købt en vare indenfor EU, skriver du varens pris ind under køb, og vælger Import Indenfor EU i Konto Kolonnen. Så vil dit køb blive pålagt en Dansk Erhvervelsesmoms på 25% under købsmoms. Denne moms indgår i dit almindelige momsregnskab, men indgår samtidig i det separate EU momsregnskab, under bladet Moms EU. 
På denne måde får du de oplysninger du skal bruge overfor Skat. 
Import af varer udenfor EU pålægges altid en Dansk Importmoms på 25%, For at få programmet til at forstå dette, skal du vælge Import Udenfor EU i Konto kolonnen. Så vil der blive lagt 25% moms på dit køb. Denne moms indgår både i det separate EU Momsregnskab samt i det almindelige momsregnskab.
</t>
        </r>
      </text>
    </comment>
    <comment ref="J14" authorId="0" shapeId="0" xr:uid="{00000000-0006-0000-0500-000010000000}">
      <text>
        <r>
          <rPr>
            <b/>
            <sz val="8"/>
            <color indexed="81"/>
            <rFont val="Tahoma"/>
          </rPr>
          <t>Udgifter</t>
        </r>
        <r>
          <rPr>
            <sz val="8"/>
            <color indexed="81"/>
            <rFont val="Tahoma"/>
          </rPr>
          <t xml:space="preserve">
Benyt feltet </t>
        </r>
        <r>
          <rPr>
            <b/>
            <sz val="8"/>
            <color indexed="81"/>
            <rFont val="Tahoma"/>
          </rPr>
          <t>Køb</t>
        </r>
        <r>
          <rPr>
            <sz val="8"/>
            <color indexed="81"/>
            <rFont val="Tahoma"/>
          </rPr>
          <t xml:space="preserve"> til normale posteringer inklusiv moms.
Dette felt viser dine rene udgifter ekslusiv moms.
Du skal kun benytte dette felt hvis du har købt en momsfri vare såsom frimærker eller taxi. Hvis du skriver et beløb ind under </t>
        </r>
        <r>
          <rPr>
            <b/>
            <sz val="8"/>
            <color indexed="81"/>
            <rFont val="Tahoma"/>
          </rPr>
          <t>Udgifter</t>
        </r>
        <r>
          <rPr>
            <sz val="8"/>
            <color indexed="81"/>
            <rFont val="Tahoma"/>
          </rPr>
          <t xml:space="preserve"> vil der ikke blive trukket moms af det.
Bemærk at </t>
        </r>
        <r>
          <rPr>
            <b/>
            <sz val="8"/>
            <color indexed="81"/>
            <rFont val="Tahoma"/>
          </rPr>
          <t xml:space="preserve">Udgifter </t>
        </r>
        <r>
          <rPr>
            <sz val="8"/>
            <color indexed="81"/>
            <rFont val="Tahoma"/>
          </rPr>
          <t xml:space="preserve">her er </t>
        </r>
        <r>
          <rPr>
            <b/>
            <sz val="8"/>
            <color indexed="81"/>
            <rFont val="Tahoma"/>
          </rPr>
          <t>Køb</t>
        </r>
        <r>
          <rPr>
            <sz val="8"/>
            <color indexed="81"/>
            <rFont val="Tahoma"/>
          </rPr>
          <t xml:space="preserve"> fratrukket </t>
        </r>
        <r>
          <rPr>
            <b/>
            <sz val="8"/>
            <color indexed="81"/>
            <rFont val="Tahoma"/>
          </rPr>
          <t>Købsmoms</t>
        </r>
        <r>
          <rPr>
            <sz val="8"/>
            <color indexed="81"/>
            <rFont val="Tahoma"/>
          </rPr>
          <t>.</t>
        </r>
        <r>
          <rPr>
            <sz val="8"/>
            <color indexed="81"/>
            <rFont val="Tahoma"/>
          </rPr>
          <t xml:space="preserve">
</t>
        </r>
      </text>
    </comment>
    <comment ref="K14" authorId="0" shapeId="0" xr:uid="{00000000-0006-0000-0500-000011000000}">
      <text>
        <r>
          <rPr>
            <b/>
            <sz val="8"/>
            <color indexed="81"/>
            <rFont val="Tahoma"/>
          </rPr>
          <t>Salg</t>
        </r>
        <r>
          <rPr>
            <sz val="8"/>
            <color indexed="81"/>
            <rFont val="Tahoma"/>
          </rPr>
          <t xml:space="preserve">
Herunder skal du indskrive dine salg inklusiv moms. Den respektive omsætning vil nu blive regnet ud under </t>
        </r>
        <r>
          <rPr>
            <b/>
            <sz val="8"/>
            <color indexed="81"/>
            <rFont val="Tahoma"/>
          </rPr>
          <t>Omsætning</t>
        </r>
        <r>
          <rPr>
            <sz val="8"/>
            <color indexed="81"/>
            <rFont val="Tahoma"/>
          </rPr>
          <t xml:space="preserve"> og den respektive salgsmoms vil blive regnet ud under </t>
        </r>
        <r>
          <rPr>
            <b/>
            <sz val="8"/>
            <color indexed="81"/>
            <rFont val="Tahoma"/>
          </rPr>
          <t>Salgsmoms</t>
        </r>
        <r>
          <rPr>
            <sz val="8"/>
            <color indexed="81"/>
            <rFont val="Tahoma"/>
          </rPr>
          <t xml:space="preserve">.
</t>
        </r>
        <r>
          <rPr>
            <b/>
            <sz val="8"/>
            <color indexed="81"/>
            <rFont val="Tahoma"/>
          </rPr>
          <t>Dette felt skal kun benyttes til salg inklusiv moms!</t>
        </r>
        <r>
          <rPr>
            <sz val="8"/>
            <color indexed="81"/>
            <rFont val="Tahoma"/>
          </rPr>
          <t xml:space="preserve">
</t>
        </r>
        <r>
          <rPr>
            <b/>
            <sz val="8"/>
            <color indexed="81"/>
            <rFont val="Tahoma"/>
          </rPr>
          <t xml:space="preserve">Ved Eksport
</t>
        </r>
        <r>
          <rPr>
            <sz val="8"/>
            <color indexed="81"/>
            <rFont val="Tahoma"/>
          </rPr>
          <t xml:space="preserve">Sælger du en vare til et firma indenfor EU (sålænge du har deres SE/CVR oplysninger) eller en vare uden for EU, behøver du ikke opkræve Dansk moms. Her kan du benytte kontoen Eksport Firma EU eller Eksport Udland (udenfor EU). Når du vælger disse konti vil momsen blive fjernet. 
Sælger du en vare til en privatperson indenfor EU, skal du opkræve 25% Dansk moms, udover varens pris. Her vælger du Eksport EU Privat under konto. Så tillægges der automatisk 25% moms.
</t>
        </r>
      </text>
    </comment>
    <comment ref="L14" authorId="0" shapeId="0" xr:uid="{00000000-0006-0000-0500-000012000000}">
      <text>
        <r>
          <rPr>
            <b/>
            <sz val="8"/>
            <color indexed="81"/>
            <rFont val="Tahoma"/>
          </rPr>
          <t>Omsætning</t>
        </r>
        <r>
          <rPr>
            <sz val="8"/>
            <color indexed="81"/>
            <rFont val="Tahoma"/>
          </rPr>
          <t xml:space="preserve">
Benyt feltet </t>
        </r>
        <r>
          <rPr>
            <b/>
            <sz val="8"/>
            <color indexed="81"/>
            <rFont val="Tahoma"/>
          </rPr>
          <t>Salg</t>
        </r>
        <r>
          <rPr>
            <sz val="8"/>
            <color indexed="81"/>
            <rFont val="Tahoma"/>
          </rPr>
          <t xml:space="preserve"> til normale posteringer inklusiv moms. 
Dette felt viser din rene omsætning ekslusiv salgsmoms. 
Beløb du indskriver direkte under </t>
        </r>
        <r>
          <rPr>
            <b/>
            <sz val="8"/>
            <color indexed="81"/>
            <rFont val="Tahoma"/>
          </rPr>
          <t>Omsætning</t>
        </r>
        <r>
          <rPr>
            <sz val="8"/>
            <color indexed="81"/>
            <rFont val="Tahoma"/>
          </rPr>
          <t xml:space="preserve"> vil ikke blive fratrukket moms.
Bemærk at </t>
        </r>
        <r>
          <rPr>
            <b/>
            <sz val="8"/>
            <color indexed="81"/>
            <rFont val="Tahoma"/>
          </rPr>
          <t>Omsætning</t>
        </r>
        <r>
          <rPr>
            <sz val="8"/>
            <color indexed="81"/>
            <rFont val="Tahoma"/>
          </rPr>
          <t xml:space="preserve"> her er </t>
        </r>
        <r>
          <rPr>
            <b/>
            <sz val="8"/>
            <color indexed="81"/>
            <rFont val="Tahoma"/>
          </rPr>
          <t>Salg</t>
        </r>
        <r>
          <rPr>
            <sz val="8"/>
            <color indexed="81"/>
            <rFont val="Tahoma"/>
          </rPr>
          <t xml:space="preserve"> fratrukket </t>
        </r>
        <r>
          <rPr>
            <b/>
            <sz val="8"/>
            <color indexed="81"/>
            <rFont val="Tahoma"/>
          </rPr>
          <t>Salgsmoms</t>
        </r>
        <r>
          <rPr>
            <sz val="8"/>
            <color indexed="81"/>
            <rFont val="Tahoma"/>
          </rPr>
          <t>.
Salg af varer udenfor EU, skrives direkte ind i dette felt, da der ikke skal svares moms.</t>
        </r>
      </text>
    </comment>
    <comment ref="M14" authorId="0" shapeId="0" xr:uid="{00000000-0006-0000-0500-000013000000}">
      <text>
        <r>
          <rPr>
            <b/>
            <sz val="8"/>
            <color indexed="81"/>
            <rFont val="Tahoma"/>
          </rPr>
          <t>Købsmoms</t>
        </r>
        <r>
          <rPr>
            <sz val="8"/>
            <color indexed="81"/>
            <rFont val="Tahoma"/>
          </rPr>
          <t xml:space="preserve">
Købsmoms fratrukket det respektive køb. Købsmomsen vil automatisk blive udregnet når du indskriver et beløb inklusiv moms under </t>
        </r>
        <r>
          <rPr>
            <b/>
            <sz val="8"/>
            <color indexed="81"/>
            <rFont val="Tahoma"/>
          </rPr>
          <t>Køb</t>
        </r>
        <r>
          <rPr>
            <sz val="8"/>
            <color indexed="81"/>
            <rFont val="Tahoma"/>
          </rPr>
          <t xml:space="preserve">.
Eventuel købsmoms af varer købt indenfor EU (også moms udenfor EU) indgår i det almindelige momsregnskab, men samtidig i det seperate EU momsregnskab under bladet Moms EU.
</t>
        </r>
      </text>
    </comment>
    <comment ref="N14" authorId="0" shapeId="0" xr:uid="{00000000-0006-0000-0500-000014000000}">
      <text>
        <r>
          <rPr>
            <b/>
            <sz val="8"/>
            <color indexed="81"/>
            <rFont val="Tahoma"/>
          </rPr>
          <t xml:space="preserve">Salgsmoms
</t>
        </r>
        <r>
          <rPr>
            <sz val="8"/>
            <color indexed="81"/>
            <rFont val="Tahoma"/>
          </rPr>
          <t xml:space="preserve">
Salgsmoms fratrukket det respektive salg. Salgsmomsen vil automatisk blive udregnet når du indskriver et beløb inklusiv moms under </t>
        </r>
        <r>
          <rPr>
            <b/>
            <sz val="8"/>
            <color indexed="81"/>
            <rFont val="Tahoma"/>
          </rPr>
          <t>Salg</t>
        </r>
        <r>
          <rPr>
            <sz val="8"/>
            <color indexed="81"/>
            <rFont val="Tahoma"/>
          </rPr>
          <t>.
Eventuel salgsmoms af varer solgt indenfor EU, indgår i det almindelige momsregnskab, men samtidig i det separate EU momsregnskab under bladet Moms EU.</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Forfatter</author>
  </authors>
  <commentList>
    <comment ref="F3" authorId="0" shapeId="0" xr:uid="{00000000-0006-0000-0600-000001000000}">
      <text>
        <r>
          <rPr>
            <b/>
            <sz val="8"/>
            <color indexed="81"/>
            <rFont val="Tahoma"/>
          </rPr>
          <t>Oversigt</t>
        </r>
        <r>
          <rPr>
            <sz val="8"/>
            <color indexed="81"/>
            <rFont val="Tahoma"/>
          </rPr>
          <t xml:space="preserve">
Oversigt over månedens aktiviteter.</t>
        </r>
      </text>
    </comment>
    <comment ref="E4" authorId="0" shapeId="0" xr:uid="{00000000-0006-0000-0600-000002000000}">
      <text>
        <r>
          <rPr>
            <b/>
            <sz val="8"/>
            <color indexed="81"/>
            <rFont val="Tahoma"/>
          </rPr>
          <t xml:space="preserve">Vækst Måned
</t>
        </r>
        <r>
          <rPr>
            <sz val="8"/>
            <color indexed="81"/>
            <rFont val="Tahoma"/>
          </rPr>
          <t xml:space="preserve">Vækst i omsætning i forhold til måneden før. </t>
        </r>
      </text>
    </comment>
    <comment ref="E5" authorId="0" shapeId="0" xr:uid="{00000000-0006-0000-0600-000003000000}">
      <text>
        <r>
          <rPr>
            <b/>
            <sz val="8"/>
            <color indexed="81"/>
            <rFont val="Tahoma"/>
          </rPr>
          <t>Månedens samlede omsætning</t>
        </r>
      </text>
    </comment>
    <comment ref="E6" authorId="0" shapeId="0" xr:uid="{00000000-0006-0000-0600-000004000000}">
      <text>
        <r>
          <rPr>
            <b/>
            <sz val="8"/>
            <color indexed="81"/>
            <rFont val="Tahoma"/>
          </rPr>
          <t>Månedens samlede udgifter</t>
        </r>
      </text>
    </comment>
    <comment ref="E7" authorId="0" shapeId="0" xr:uid="{00000000-0006-0000-0600-000005000000}">
      <text>
        <r>
          <rPr>
            <b/>
            <sz val="8"/>
            <color indexed="81"/>
            <rFont val="Tahoma"/>
          </rPr>
          <t xml:space="preserve">Månedens resultat
</t>
        </r>
        <r>
          <rPr>
            <sz val="8"/>
            <color indexed="81"/>
            <rFont val="Tahoma"/>
          </rPr>
          <t>Omsætning fratrukket Udgifter.</t>
        </r>
        <r>
          <rPr>
            <sz val="8"/>
            <color indexed="81"/>
            <rFont val="Tahoma"/>
          </rPr>
          <t xml:space="preserve">
</t>
        </r>
      </text>
    </comment>
    <comment ref="E8" authorId="0" shapeId="0" xr:uid="{00000000-0006-0000-0600-000006000000}">
      <text>
        <r>
          <rPr>
            <b/>
            <sz val="8"/>
            <color indexed="81"/>
            <rFont val="Tahoma"/>
          </rPr>
          <t>Samlet købsmoms for måneden</t>
        </r>
        <r>
          <rPr>
            <sz val="8"/>
            <color indexed="81"/>
            <rFont val="Tahoma"/>
          </rPr>
          <t xml:space="preserve">
</t>
        </r>
      </text>
    </comment>
    <comment ref="E9" authorId="0" shapeId="0" xr:uid="{00000000-0006-0000-0600-000007000000}">
      <text>
        <r>
          <rPr>
            <b/>
            <sz val="8"/>
            <color indexed="81"/>
            <rFont val="Tahoma"/>
          </rPr>
          <t>Samlet salgsmoms for måneden</t>
        </r>
        <r>
          <rPr>
            <sz val="8"/>
            <color indexed="81"/>
            <rFont val="Tahoma"/>
          </rPr>
          <t xml:space="preserve">
</t>
        </r>
      </text>
    </comment>
    <comment ref="E10" authorId="0" shapeId="0" xr:uid="{00000000-0006-0000-0600-000008000000}">
      <text>
        <r>
          <rPr>
            <b/>
            <sz val="8"/>
            <color indexed="81"/>
            <rFont val="Tahoma"/>
          </rPr>
          <t>købsmoms og salgsmoms modsvaret</t>
        </r>
        <r>
          <rPr>
            <sz val="8"/>
            <color indexed="81"/>
            <rFont val="Tahoma"/>
          </rPr>
          <t xml:space="preserve">
</t>
        </r>
      </text>
    </comment>
    <comment ref="E11" authorId="0" shapeId="0" xr:uid="{00000000-0006-0000-0600-000009000000}">
      <text>
        <r>
          <rPr>
            <b/>
            <sz val="8"/>
            <color indexed="81"/>
            <rFont val="Tahoma"/>
          </rPr>
          <t xml:space="preserve">Antal posteringer for måneden
</t>
        </r>
        <r>
          <rPr>
            <sz val="8"/>
            <color indexed="81"/>
            <rFont val="Tahoma"/>
          </rPr>
          <t>Registreres ved indtasting i dato feltet.</t>
        </r>
      </text>
    </comment>
    <comment ref="D14" authorId="0" shapeId="0" xr:uid="{00000000-0006-0000-0600-00000A000000}">
      <text>
        <r>
          <rPr>
            <b/>
            <sz val="8"/>
            <color indexed="81"/>
            <rFont val="Tahoma"/>
          </rPr>
          <t>Dato</t>
        </r>
        <r>
          <rPr>
            <sz val="8"/>
            <color indexed="81"/>
            <rFont val="Tahoma"/>
          </rPr>
          <t xml:space="preserve">
Her kan du påføre datoen for den respektive postering.</t>
        </r>
      </text>
    </comment>
    <comment ref="E14" authorId="0" shapeId="0" xr:uid="{00000000-0006-0000-0600-00000B000000}">
      <text>
        <r>
          <rPr>
            <b/>
            <sz val="8"/>
            <color indexed="81"/>
            <rFont val="Tahoma"/>
          </rPr>
          <t>Bilagsnr.</t>
        </r>
        <r>
          <rPr>
            <sz val="8"/>
            <color indexed="81"/>
            <rFont val="Tahoma"/>
          </rPr>
          <t xml:space="preserve">
Her kan du angive et bilagsnr. til den respektive postering, dette nummer kan du så skrive på dine bilag.</t>
        </r>
      </text>
    </comment>
    <comment ref="F14" authorId="0" shapeId="0" xr:uid="{00000000-0006-0000-0600-00000C000000}">
      <text>
        <r>
          <rPr>
            <b/>
            <sz val="8"/>
            <color indexed="81"/>
            <rFont val="Tahoma"/>
          </rPr>
          <t>Konto</t>
        </r>
        <r>
          <rPr>
            <sz val="8"/>
            <color indexed="81"/>
            <rFont val="Tahoma"/>
          </rPr>
          <t xml:space="preserve">
Du får her en Drop Down Menu over alle konti. Du skal bare vælge en der passer til din postering. 
Du kan altid ændre et konto navn på listen under </t>
        </r>
        <r>
          <rPr>
            <b/>
            <sz val="8"/>
            <color indexed="81"/>
            <rFont val="Tahoma"/>
          </rPr>
          <t>Konti</t>
        </r>
        <r>
          <rPr>
            <sz val="8"/>
            <color indexed="81"/>
            <rFont val="Tahoma"/>
          </rPr>
          <t xml:space="preserve">, her kan du også tilføje nye konti, som så vil indgå i Drop Down Menuen. </t>
        </r>
        <r>
          <rPr>
            <sz val="8"/>
            <color indexed="81"/>
            <rFont val="Tahoma"/>
          </rPr>
          <t xml:space="preserve">
</t>
        </r>
      </text>
    </comment>
    <comment ref="G14" authorId="0" shapeId="0" xr:uid="{00000000-0006-0000-0600-00000D000000}">
      <text>
        <r>
          <rPr>
            <b/>
            <sz val="8"/>
            <color indexed="81"/>
            <rFont val="Tahoma"/>
          </rPr>
          <t xml:space="preserve">Lagerstyring
</t>
        </r>
        <r>
          <rPr>
            <sz val="8"/>
            <color indexed="81"/>
            <rFont val="Tahoma"/>
          </rPr>
          <t>Hvis du benytter programmets Lagerstyring kan du her vælge hvilken vare du har solgt. Du kan selv angive varenavn under fanebladet Lagerstyring, så vil varenavnet komme med på listen i Drop Down Menuen.</t>
        </r>
        <r>
          <rPr>
            <sz val="8"/>
            <color indexed="81"/>
            <rFont val="Tahoma"/>
          </rPr>
          <t xml:space="preserve">
</t>
        </r>
      </text>
    </comment>
    <comment ref="H14" authorId="0" shapeId="0" xr:uid="{00000000-0006-0000-0600-00000E000000}">
      <text>
        <r>
          <rPr>
            <b/>
            <sz val="8"/>
            <color indexed="81"/>
            <rFont val="Tahoma"/>
          </rPr>
          <t xml:space="preserve">Antal Varer Solgt
</t>
        </r>
        <r>
          <rPr>
            <sz val="8"/>
            <color indexed="81"/>
            <rFont val="Tahoma"/>
          </rPr>
          <t>Hvis du benytter Lagerstyring kan du her angive hvor mange af en given vare du har solgt, så vil antallet blive indregnet i Lagerstyringen. Se fanebladet Lagerstyring.</t>
        </r>
        <r>
          <rPr>
            <sz val="8"/>
            <color indexed="81"/>
            <rFont val="Tahoma"/>
          </rPr>
          <t xml:space="preserve">
</t>
        </r>
      </text>
    </comment>
    <comment ref="I14" authorId="0" shapeId="0" xr:uid="{00000000-0006-0000-0600-00000F000000}">
      <text>
        <r>
          <rPr>
            <b/>
            <sz val="8"/>
            <color indexed="81"/>
            <rFont val="Tahoma"/>
          </rPr>
          <t>Køb</t>
        </r>
        <r>
          <rPr>
            <sz val="8"/>
            <color indexed="81"/>
            <rFont val="Tahoma"/>
          </rPr>
          <t xml:space="preserve">
Herunder skal du indskrive dine køb inklusiv moms. Den respektive udgift vil nu blive regnet ud under </t>
        </r>
        <r>
          <rPr>
            <b/>
            <sz val="8"/>
            <color indexed="81"/>
            <rFont val="Tahoma"/>
          </rPr>
          <t>Udgifter</t>
        </r>
        <r>
          <rPr>
            <sz val="8"/>
            <color indexed="81"/>
            <rFont val="Tahoma"/>
          </rPr>
          <t xml:space="preserve"> og den respektive købsmoms vil blive regnet ud under </t>
        </r>
        <r>
          <rPr>
            <b/>
            <sz val="8"/>
            <color indexed="81"/>
            <rFont val="Tahoma"/>
          </rPr>
          <t>Købsmoms.</t>
        </r>
        <r>
          <rPr>
            <sz val="8"/>
            <color indexed="81"/>
            <rFont val="Tahoma"/>
          </rPr>
          <t xml:space="preserve">
Har du købt en momsfri vare, såsom frimærker, taxi m.m. kan du skrive beløbet ind direkte under </t>
        </r>
        <r>
          <rPr>
            <b/>
            <sz val="8"/>
            <color indexed="81"/>
            <rFont val="Tahoma"/>
          </rPr>
          <t>Udgifter</t>
        </r>
        <r>
          <rPr>
            <sz val="8"/>
            <color indexed="81"/>
            <rFont val="Tahoma"/>
          </rPr>
          <t xml:space="preserve">, så vil der ikke blive trukket moms af beløbet.
</t>
        </r>
        <r>
          <rPr>
            <b/>
            <sz val="8"/>
            <color indexed="81"/>
            <rFont val="Tahoma"/>
          </rPr>
          <t xml:space="preserve">Ved Import:
</t>
        </r>
        <r>
          <rPr>
            <sz val="8"/>
            <color indexed="81"/>
            <rFont val="Tahoma"/>
          </rPr>
          <t xml:space="preserve">Har du købt en vare indenfor EU, skriver du varens pris ind under køb, og vælger Import Indenfor EU i Konto Kolonnen. Så vil dit køb blive pålagt en Dansk Erhvervelsesmoms på 25% under købsmoms. Denne moms indgår i dit almindelige momsregnskab, men indgår samtidig i det separate EU momsregnskab, under bladet Moms EU. 
På denne måde får du de oplysninger du skal bruge overfor Skat. 
Import af varer udenfor EU pålægges altid en Dansk Importmoms på 25%, For at få programmet til at forstå dette, skal du vælge Import Udenfor EU i Konto kolonnen. Så vil der blive lagt 25% moms på dit køb. Denne moms indgår både i det separate EU Momsregnskab samt i det almindelige momsregnskab.
</t>
        </r>
      </text>
    </comment>
    <comment ref="J14" authorId="0" shapeId="0" xr:uid="{00000000-0006-0000-0600-000010000000}">
      <text>
        <r>
          <rPr>
            <b/>
            <sz val="8"/>
            <color indexed="81"/>
            <rFont val="Tahoma"/>
          </rPr>
          <t>Udgifter</t>
        </r>
        <r>
          <rPr>
            <sz val="8"/>
            <color indexed="81"/>
            <rFont val="Tahoma"/>
          </rPr>
          <t xml:space="preserve">
Benyt feltet </t>
        </r>
        <r>
          <rPr>
            <b/>
            <sz val="8"/>
            <color indexed="81"/>
            <rFont val="Tahoma"/>
          </rPr>
          <t>Køb</t>
        </r>
        <r>
          <rPr>
            <sz val="8"/>
            <color indexed="81"/>
            <rFont val="Tahoma"/>
          </rPr>
          <t xml:space="preserve"> til normale posteringer inklusiv moms.
Dette felt viser dine rene udgifter ekslusiv moms.
Du skal kun benytte dette felt hvis du har købt en momsfri vare såsom frimærker eller taxi. Hvis du skriver et beløb ind under </t>
        </r>
        <r>
          <rPr>
            <b/>
            <sz val="8"/>
            <color indexed="81"/>
            <rFont val="Tahoma"/>
          </rPr>
          <t>Udgifter</t>
        </r>
        <r>
          <rPr>
            <sz val="8"/>
            <color indexed="81"/>
            <rFont val="Tahoma"/>
          </rPr>
          <t xml:space="preserve"> vil der ikke blive trukket moms af det.
Bemærk at </t>
        </r>
        <r>
          <rPr>
            <b/>
            <sz val="8"/>
            <color indexed="81"/>
            <rFont val="Tahoma"/>
          </rPr>
          <t xml:space="preserve">Udgifter </t>
        </r>
        <r>
          <rPr>
            <sz val="8"/>
            <color indexed="81"/>
            <rFont val="Tahoma"/>
          </rPr>
          <t xml:space="preserve">her er </t>
        </r>
        <r>
          <rPr>
            <b/>
            <sz val="8"/>
            <color indexed="81"/>
            <rFont val="Tahoma"/>
          </rPr>
          <t>Køb</t>
        </r>
        <r>
          <rPr>
            <sz val="8"/>
            <color indexed="81"/>
            <rFont val="Tahoma"/>
          </rPr>
          <t xml:space="preserve"> fratrukket </t>
        </r>
        <r>
          <rPr>
            <b/>
            <sz val="8"/>
            <color indexed="81"/>
            <rFont val="Tahoma"/>
          </rPr>
          <t>Købsmoms</t>
        </r>
        <r>
          <rPr>
            <sz val="8"/>
            <color indexed="81"/>
            <rFont val="Tahoma"/>
          </rPr>
          <t>.</t>
        </r>
        <r>
          <rPr>
            <sz val="8"/>
            <color indexed="81"/>
            <rFont val="Tahoma"/>
          </rPr>
          <t xml:space="preserve">
</t>
        </r>
      </text>
    </comment>
    <comment ref="K14" authorId="0" shapeId="0" xr:uid="{00000000-0006-0000-0600-000011000000}">
      <text>
        <r>
          <rPr>
            <b/>
            <sz val="8"/>
            <color indexed="81"/>
            <rFont val="Tahoma"/>
          </rPr>
          <t>Salg</t>
        </r>
        <r>
          <rPr>
            <sz val="8"/>
            <color indexed="81"/>
            <rFont val="Tahoma"/>
          </rPr>
          <t xml:space="preserve">
Herunder skal du indskrive dine salg inklusiv moms. Den respektive omsætning vil nu blive regnet ud under </t>
        </r>
        <r>
          <rPr>
            <b/>
            <sz val="8"/>
            <color indexed="81"/>
            <rFont val="Tahoma"/>
          </rPr>
          <t>Omsætning</t>
        </r>
        <r>
          <rPr>
            <sz val="8"/>
            <color indexed="81"/>
            <rFont val="Tahoma"/>
          </rPr>
          <t xml:space="preserve"> og den respektive salgsmoms vil blive regnet ud under </t>
        </r>
        <r>
          <rPr>
            <b/>
            <sz val="8"/>
            <color indexed="81"/>
            <rFont val="Tahoma"/>
          </rPr>
          <t>Salgsmoms</t>
        </r>
        <r>
          <rPr>
            <sz val="8"/>
            <color indexed="81"/>
            <rFont val="Tahoma"/>
          </rPr>
          <t xml:space="preserve">.
</t>
        </r>
        <r>
          <rPr>
            <b/>
            <sz val="8"/>
            <color indexed="81"/>
            <rFont val="Tahoma"/>
          </rPr>
          <t>Dette felt skal kun benyttes til salg inklusiv moms!</t>
        </r>
        <r>
          <rPr>
            <sz val="8"/>
            <color indexed="81"/>
            <rFont val="Tahoma"/>
          </rPr>
          <t xml:space="preserve">
</t>
        </r>
        <r>
          <rPr>
            <b/>
            <sz val="8"/>
            <color indexed="81"/>
            <rFont val="Tahoma"/>
          </rPr>
          <t xml:space="preserve">Ved Eksport
</t>
        </r>
        <r>
          <rPr>
            <sz val="8"/>
            <color indexed="81"/>
            <rFont val="Tahoma"/>
          </rPr>
          <t xml:space="preserve">Sælger du en vare til et firma indenfor EU (sålænge du har deres SE/CVR oplysninger) eller en vare uden for EU, behøver du ikke opkræve Dansk moms. Her kan du benytte kontoen Eksport Firma EU eller Eksport Udland (udenfor EU). Når du vælger disse konti vil momsen blive fjernet. 
Sælger du en vare til en privatperson indenfor EU, skal du opkræve 25% Dansk moms, udover varens pris. Her vælger du Eksport EU Privat under konto. Så tillægges der automatisk 25% moms.
</t>
        </r>
      </text>
    </comment>
    <comment ref="L14" authorId="0" shapeId="0" xr:uid="{00000000-0006-0000-0600-000012000000}">
      <text>
        <r>
          <rPr>
            <b/>
            <sz val="8"/>
            <color indexed="81"/>
            <rFont val="Tahoma"/>
          </rPr>
          <t>Omsætning</t>
        </r>
        <r>
          <rPr>
            <sz val="8"/>
            <color indexed="81"/>
            <rFont val="Tahoma"/>
          </rPr>
          <t xml:space="preserve">
Benyt feltet </t>
        </r>
        <r>
          <rPr>
            <b/>
            <sz val="8"/>
            <color indexed="81"/>
            <rFont val="Tahoma"/>
          </rPr>
          <t>Salg</t>
        </r>
        <r>
          <rPr>
            <sz val="8"/>
            <color indexed="81"/>
            <rFont val="Tahoma"/>
          </rPr>
          <t xml:space="preserve"> til normale posteringer inklusiv moms. 
Dette felt viser din rene omsætning ekslusiv salgsmoms. 
Beløb du indskriver direkte under </t>
        </r>
        <r>
          <rPr>
            <b/>
            <sz val="8"/>
            <color indexed="81"/>
            <rFont val="Tahoma"/>
          </rPr>
          <t>Omsætning</t>
        </r>
        <r>
          <rPr>
            <sz val="8"/>
            <color indexed="81"/>
            <rFont val="Tahoma"/>
          </rPr>
          <t xml:space="preserve"> vil ikke blive fratrukket moms.
Bemærk at </t>
        </r>
        <r>
          <rPr>
            <b/>
            <sz val="8"/>
            <color indexed="81"/>
            <rFont val="Tahoma"/>
          </rPr>
          <t>Omsætning</t>
        </r>
        <r>
          <rPr>
            <sz val="8"/>
            <color indexed="81"/>
            <rFont val="Tahoma"/>
          </rPr>
          <t xml:space="preserve"> her er </t>
        </r>
        <r>
          <rPr>
            <b/>
            <sz val="8"/>
            <color indexed="81"/>
            <rFont val="Tahoma"/>
          </rPr>
          <t>Salg</t>
        </r>
        <r>
          <rPr>
            <sz val="8"/>
            <color indexed="81"/>
            <rFont val="Tahoma"/>
          </rPr>
          <t xml:space="preserve"> fratrukket </t>
        </r>
        <r>
          <rPr>
            <b/>
            <sz val="8"/>
            <color indexed="81"/>
            <rFont val="Tahoma"/>
          </rPr>
          <t>Salgsmoms</t>
        </r>
        <r>
          <rPr>
            <sz val="8"/>
            <color indexed="81"/>
            <rFont val="Tahoma"/>
          </rPr>
          <t>.
Salg af varer udenfor EU, skrives direkte ind i dette felt, da der ikke skal svares moms.</t>
        </r>
      </text>
    </comment>
    <comment ref="M14" authorId="0" shapeId="0" xr:uid="{00000000-0006-0000-0600-000013000000}">
      <text>
        <r>
          <rPr>
            <b/>
            <sz val="8"/>
            <color indexed="81"/>
            <rFont val="Tahoma"/>
          </rPr>
          <t>Købsmoms</t>
        </r>
        <r>
          <rPr>
            <sz val="8"/>
            <color indexed="81"/>
            <rFont val="Tahoma"/>
          </rPr>
          <t xml:space="preserve">
Købsmoms fratrukket det respektive køb. Købsmomsen vil automatisk blive udregnet når du indskriver et beløb inklusiv moms under </t>
        </r>
        <r>
          <rPr>
            <b/>
            <sz val="8"/>
            <color indexed="81"/>
            <rFont val="Tahoma"/>
          </rPr>
          <t>Køb</t>
        </r>
        <r>
          <rPr>
            <sz val="8"/>
            <color indexed="81"/>
            <rFont val="Tahoma"/>
          </rPr>
          <t xml:space="preserve">.
Eventuel købsmoms af varer købt indenfor EU (også moms udenfor EU) indgår i det almindelige momsregnskab, men samtidig i det seperate EU momsregnskab under bladet Moms EU.
</t>
        </r>
      </text>
    </comment>
    <comment ref="N14" authorId="0" shapeId="0" xr:uid="{00000000-0006-0000-0600-000014000000}">
      <text>
        <r>
          <rPr>
            <b/>
            <sz val="8"/>
            <color indexed="81"/>
            <rFont val="Tahoma"/>
          </rPr>
          <t xml:space="preserve">Salgsmoms
</t>
        </r>
        <r>
          <rPr>
            <sz val="8"/>
            <color indexed="81"/>
            <rFont val="Tahoma"/>
          </rPr>
          <t xml:space="preserve">
Salgsmoms fratrukket det respektive salg. Salgsmomsen vil automatisk blive udregnet når du indskriver et beløb inklusiv moms under </t>
        </r>
        <r>
          <rPr>
            <b/>
            <sz val="8"/>
            <color indexed="81"/>
            <rFont val="Tahoma"/>
          </rPr>
          <t>Salg</t>
        </r>
        <r>
          <rPr>
            <sz val="8"/>
            <color indexed="81"/>
            <rFont val="Tahoma"/>
          </rPr>
          <t>.
Eventuel salgsmoms af varer solgt indenfor EU, indgår i det almindelige momsregnskab, men samtidig i det separate EU momsregnskab under bladet Moms EU.</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Forfatter</author>
  </authors>
  <commentList>
    <comment ref="F3" authorId="0" shapeId="0" xr:uid="{00000000-0006-0000-0700-000001000000}">
      <text>
        <r>
          <rPr>
            <b/>
            <sz val="8"/>
            <color indexed="81"/>
            <rFont val="Tahoma"/>
          </rPr>
          <t>Oversigt</t>
        </r>
        <r>
          <rPr>
            <sz val="8"/>
            <color indexed="81"/>
            <rFont val="Tahoma"/>
          </rPr>
          <t xml:space="preserve">
Oversigt over månedens aktiviteter.</t>
        </r>
      </text>
    </comment>
    <comment ref="E4" authorId="0" shapeId="0" xr:uid="{00000000-0006-0000-0700-000002000000}">
      <text>
        <r>
          <rPr>
            <b/>
            <sz val="8"/>
            <color indexed="81"/>
            <rFont val="Tahoma"/>
          </rPr>
          <t xml:space="preserve">Vækst Måned
</t>
        </r>
        <r>
          <rPr>
            <sz val="8"/>
            <color indexed="81"/>
            <rFont val="Tahoma"/>
          </rPr>
          <t xml:space="preserve">Vækst i omsætning i forhold til måneden før. </t>
        </r>
      </text>
    </comment>
    <comment ref="E5" authorId="0" shapeId="0" xr:uid="{00000000-0006-0000-0700-000003000000}">
      <text>
        <r>
          <rPr>
            <b/>
            <sz val="8"/>
            <color indexed="81"/>
            <rFont val="Tahoma"/>
          </rPr>
          <t>Månedens samlede omsætning</t>
        </r>
      </text>
    </comment>
    <comment ref="E6" authorId="0" shapeId="0" xr:uid="{00000000-0006-0000-0700-000004000000}">
      <text>
        <r>
          <rPr>
            <b/>
            <sz val="8"/>
            <color indexed="81"/>
            <rFont val="Tahoma"/>
          </rPr>
          <t>Månedens samlede udgifter</t>
        </r>
      </text>
    </comment>
    <comment ref="E7" authorId="0" shapeId="0" xr:uid="{00000000-0006-0000-0700-000005000000}">
      <text>
        <r>
          <rPr>
            <b/>
            <sz val="8"/>
            <color indexed="81"/>
            <rFont val="Tahoma"/>
          </rPr>
          <t xml:space="preserve">Månedens resultat
</t>
        </r>
        <r>
          <rPr>
            <sz val="8"/>
            <color indexed="81"/>
            <rFont val="Tahoma"/>
          </rPr>
          <t>Omsætning fratrukket Udgifter.</t>
        </r>
        <r>
          <rPr>
            <sz val="8"/>
            <color indexed="81"/>
            <rFont val="Tahoma"/>
          </rPr>
          <t xml:space="preserve">
</t>
        </r>
      </text>
    </comment>
    <comment ref="E8" authorId="0" shapeId="0" xr:uid="{00000000-0006-0000-0700-000006000000}">
      <text>
        <r>
          <rPr>
            <b/>
            <sz val="8"/>
            <color indexed="81"/>
            <rFont val="Tahoma"/>
          </rPr>
          <t>Samlet købsmoms for måneden</t>
        </r>
        <r>
          <rPr>
            <sz val="8"/>
            <color indexed="81"/>
            <rFont val="Tahoma"/>
          </rPr>
          <t xml:space="preserve">
</t>
        </r>
      </text>
    </comment>
    <comment ref="E9" authorId="0" shapeId="0" xr:uid="{00000000-0006-0000-0700-000007000000}">
      <text>
        <r>
          <rPr>
            <b/>
            <sz val="8"/>
            <color indexed="81"/>
            <rFont val="Tahoma"/>
          </rPr>
          <t>Samlet salgsmoms for måneden</t>
        </r>
        <r>
          <rPr>
            <sz val="8"/>
            <color indexed="81"/>
            <rFont val="Tahoma"/>
          </rPr>
          <t xml:space="preserve">
</t>
        </r>
      </text>
    </comment>
    <comment ref="E10" authorId="0" shapeId="0" xr:uid="{00000000-0006-0000-0700-000008000000}">
      <text>
        <r>
          <rPr>
            <b/>
            <sz val="8"/>
            <color indexed="81"/>
            <rFont val="Tahoma"/>
          </rPr>
          <t>købsmoms og salgsmoms modsvaret</t>
        </r>
        <r>
          <rPr>
            <sz val="8"/>
            <color indexed="81"/>
            <rFont val="Tahoma"/>
          </rPr>
          <t xml:space="preserve">
</t>
        </r>
      </text>
    </comment>
    <comment ref="E11" authorId="0" shapeId="0" xr:uid="{00000000-0006-0000-0700-000009000000}">
      <text>
        <r>
          <rPr>
            <b/>
            <sz val="8"/>
            <color indexed="81"/>
            <rFont val="Tahoma"/>
          </rPr>
          <t xml:space="preserve">Antal posteringer for måneden
</t>
        </r>
        <r>
          <rPr>
            <sz val="8"/>
            <color indexed="81"/>
            <rFont val="Tahoma"/>
          </rPr>
          <t>Registreres ved indtasting i dato feltet.</t>
        </r>
      </text>
    </comment>
    <comment ref="D14" authorId="0" shapeId="0" xr:uid="{00000000-0006-0000-0700-00000A000000}">
      <text>
        <r>
          <rPr>
            <b/>
            <sz val="8"/>
            <color indexed="81"/>
            <rFont val="Tahoma"/>
          </rPr>
          <t>Dato</t>
        </r>
        <r>
          <rPr>
            <sz val="8"/>
            <color indexed="81"/>
            <rFont val="Tahoma"/>
          </rPr>
          <t xml:space="preserve">
Her kan du påføre datoen for den respektive postering.</t>
        </r>
      </text>
    </comment>
    <comment ref="E14" authorId="0" shapeId="0" xr:uid="{00000000-0006-0000-0700-00000B000000}">
      <text>
        <r>
          <rPr>
            <b/>
            <sz val="8"/>
            <color indexed="81"/>
            <rFont val="Tahoma"/>
          </rPr>
          <t>Bilagsnr.</t>
        </r>
        <r>
          <rPr>
            <sz val="8"/>
            <color indexed="81"/>
            <rFont val="Tahoma"/>
          </rPr>
          <t xml:space="preserve">
Her kan du angive et bilagsnr. til den respektive postering, dette nummer kan du så skrive på dine bilag.</t>
        </r>
      </text>
    </comment>
    <comment ref="F14" authorId="0" shapeId="0" xr:uid="{00000000-0006-0000-0700-00000C000000}">
      <text>
        <r>
          <rPr>
            <b/>
            <sz val="8"/>
            <color indexed="81"/>
            <rFont val="Tahoma"/>
          </rPr>
          <t>Konto</t>
        </r>
        <r>
          <rPr>
            <sz val="8"/>
            <color indexed="81"/>
            <rFont val="Tahoma"/>
          </rPr>
          <t xml:space="preserve">
Du får her en Drop Down Menu over alle konti. Du skal bare vælge en der passer til din postering. 
Du kan altid ændre et konto navn på listen under </t>
        </r>
        <r>
          <rPr>
            <b/>
            <sz val="8"/>
            <color indexed="81"/>
            <rFont val="Tahoma"/>
          </rPr>
          <t>Konti</t>
        </r>
        <r>
          <rPr>
            <sz val="8"/>
            <color indexed="81"/>
            <rFont val="Tahoma"/>
          </rPr>
          <t xml:space="preserve">, her kan du også tilføje nye konti, som så vil indgå i Drop Down Menuen. </t>
        </r>
        <r>
          <rPr>
            <sz val="8"/>
            <color indexed="81"/>
            <rFont val="Tahoma"/>
          </rPr>
          <t xml:space="preserve">
</t>
        </r>
      </text>
    </comment>
    <comment ref="G14" authorId="0" shapeId="0" xr:uid="{00000000-0006-0000-0700-00000D000000}">
      <text>
        <r>
          <rPr>
            <b/>
            <sz val="8"/>
            <color indexed="81"/>
            <rFont val="Tahoma"/>
          </rPr>
          <t xml:space="preserve">Lagerstyring
</t>
        </r>
        <r>
          <rPr>
            <sz val="8"/>
            <color indexed="81"/>
            <rFont val="Tahoma"/>
          </rPr>
          <t>Hvis du benytter programmets Lagerstyring kan du her vælge hvilken vare du har solgt. Du kan selv angive varenavn under fanebladet Lagerstyring, så vil varenavnet komme med på listen i Drop Down Menuen.</t>
        </r>
        <r>
          <rPr>
            <sz val="8"/>
            <color indexed="81"/>
            <rFont val="Tahoma"/>
          </rPr>
          <t xml:space="preserve">
</t>
        </r>
      </text>
    </comment>
    <comment ref="H14" authorId="0" shapeId="0" xr:uid="{00000000-0006-0000-0700-00000E000000}">
      <text>
        <r>
          <rPr>
            <b/>
            <sz val="8"/>
            <color indexed="81"/>
            <rFont val="Tahoma"/>
          </rPr>
          <t xml:space="preserve">Antal Varer Solgt
</t>
        </r>
        <r>
          <rPr>
            <sz val="8"/>
            <color indexed="81"/>
            <rFont val="Tahoma"/>
          </rPr>
          <t>Hvis du benytter Lagerstyring kan du her angive hvor mange af en given vare du har solgt, så vil antallet blive indregnet i Lagerstyringen. Se fanebladet Lagerstyring.</t>
        </r>
        <r>
          <rPr>
            <sz val="8"/>
            <color indexed="81"/>
            <rFont val="Tahoma"/>
          </rPr>
          <t xml:space="preserve">
</t>
        </r>
      </text>
    </comment>
    <comment ref="I14" authorId="0" shapeId="0" xr:uid="{00000000-0006-0000-0700-00000F000000}">
      <text>
        <r>
          <rPr>
            <b/>
            <sz val="8"/>
            <color indexed="81"/>
            <rFont val="Tahoma"/>
          </rPr>
          <t>Køb</t>
        </r>
        <r>
          <rPr>
            <sz val="8"/>
            <color indexed="81"/>
            <rFont val="Tahoma"/>
          </rPr>
          <t xml:space="preserve">
Herunder skal du indskrive dine køb inklusiv moms. Den respektive udgift vil nu blive regnet ud under </t>
        </r>
        <r>
          <rPr>
            <b/>
            <sz val="8"/>
            <color indexed="81"/>
            <rFont val="Tahoma"/>
          </rPr>
          <t>Udgifter</t>
        </r>
        <r>
          <rPr>
            <sz val="8"/>
            <color indexed="81"/>
            <rFont val="Tahoma"/>
          </rPr>
          <t xml:space="preserve"> og den respektive købsmoms vil blive regnet ud under </t>
        </r>
        <r>
          <rPr>
            <b/>
            <sz val="8"/>
            <color indexed="81"/>
            <rFont val="Tahoma"/>
          </rPr>
          <t>Købsmoms.</t>
        </r>
        <r>
          <rPr>
            <sz val="8"/>
            <color indexed="81"/>
            <rFont val="Tahoma"/>
          </rPr>
          <t xml:space="preserve">
Har du købt en momsfri vare, såsom frimærker, taxi m.m. kan du skrive beløbet ind direkte under </t>
        </r>
        <r>
          <rPr>
            <b/>
            <sz val="8"/>
            <color indexed="81"/>
            <rFont val="Tahoma"/>
          </rPr>
          <t>Udgifter</t>
        </r>
        <r>
          <rPr>
            <sz val="8"/>
            <color indexed="81"/>
            <rFont val="Tahoma"/>
          </rPr>
          <t xml:space="preserve">, så vil der ikke blive trukket moms af beløbet.
</t>
        </r>
        <r>
          <rPr>
            <b/>
            <sz val="8"/>
            <color indexed="81"/>
            <rFont val="Tahoma"/>
          </rPr>
          <t xml:space="preserve">Ved Import:
</t>
        </r>
        <r>
          <rPr>
            <sz val="8"/>
            <color indexed="81"/>
            <rFont val="Tahoma"/>
          </rPr>
          <t xml:space="preserve">Har du købt en vare indenfor EU, skriver du varens pris ind under køb, og vælger Import Indenfor EU i Konto Kolonnen. Så vil dit køb blive pålagt en Dansk Erhvervelsesmoms på 25% under købsmoms. Denne moms indgår i dit almindelige momsregnskab, men indgår samtidig i det separate EU momsregnskab, under bladet Moms EU. 
På denne måde får du de oplysninger du skal bruge overfor Skat. 
Import af varer udenfor EU pålægges altid en Dansk Importmoms på 25%, For at få programmet til at forstå dette, skal du vælge Import Udenfor EU i Konto kolonnen. Så vil der blive lagt 25% moms på dit køb. Denne moms indgår både i det separate EU Momsregnskab samt i det almindelige momsregnskab.
</t>
        </r>
      </text>
    </comment>
    <comment ref="J14" authorId="0" shapeId="0" xr:uid="{00000000-0006-0000-0700-000010000000}">
      <text>
        <r>
          <rPr>
            <b/>
            <sz val="8"/>
            <color indexed="81"/>
            <rFont val="Tahoma"/>
          </rPr>
          <t>Udgifter</t>
        </r>
        <r>
          <rPr>
            <sz val="8"/>
            <color indexed="81"/>
            <rFont val="Tahoma"/>
          </rPr>
          <t xml:space="preserve">
Benyt feltet </t>
        </r>
        <r>
          <rPr>
            <b/>
            <sz val="8"/>
            <color indexed="81"/>
            <rFont val="Tahoma"/>
          </rPr>
          <t>Køb</t>
        </r>
        <r>
          <rPr>
            <sz val="8"/>
            <color indexed="81"/>
            <rFont val="Tahoma"/>
          </rPr>
          <t xml:space="preserve"> til normale posteringer inklusiv moms.
Dette felt viser dine rene udgifter ekslusiv moms.
Du skal kun benytte dette felt hvis du har købt en momsfri vare såsom frimærker eller taxi. Hvis du skriver et beløb ind under </t>
        </r>
        <r>
          <rPr>
            <b/>
            <sz val="8"/>
            <color indexed="81"/>
            <rFont val="Tahoma"/>
          </rPr>
          <t>Udgifter</t>
        </r>
        <r>
          <rPr>
            <sz val="8"/>
            <color indexed="81"/>
            <rFont val="Tahoma"/>
          </rPr>
          <t xml:space="preserve"> vil der ikke blive trukket moms af det.
Bemærk at </t>
        </r>
        <r>
          <rPr>
            <b/>
            <sz val="8"/>
            <color indexed="81"/>
            <rFont val="Tahoma"/>
          </rPr>
          <t xml:space="preserve">Udgifter </t>
        </r>
        <r>
          <rPr>
            <sz val="8"/>
            <color indexed="81"/>
            <rFont val="Tahoma"/>
          </rPr>
          <t xml:space="preserve">her er </t>
        </r>
        <r>
          <rPr>
            <b/>
            <sz val="8"/>
            <color indexed="81"/>
            <rFont val="Tahoma"/>
          </rPr>
          <t>Køb</t>
        </r>
        <r>
          <rPr>
            <sz val="8"/>
            <color indexed="81"/>
            <rFont val="Tahoma"/>
          </rPr>
          <t xml:space="preserve"> fratrukket </t>
        </r>
        <r>
          <rPr>
            <b/>
            <sz val="8"/>
            <color indexed="81"/>
            <rFont val="Tahoma"/>
          </rPr>
          <t>Købsmoms</t>
        </r>
        <r>
          <rPr>
            <sz val="8"/>
            <color indexed="81"/>
            <rFont val="Tahoma"/>
          </rPr>
          <t>.</t>
        </r>
        <r>
          <rPr>
            <sz val="8"/>
            <color indexed="81"/>
            <rFont val="Tahoma"/>
          </rPr>
          <t xml:space="preserve">
</t>
        </r>
      </text>
    </comment>
    <comment ref="K14" authorId="0" shapeId="0" xr:uid="{00000000-0006-0000-0700-000011000000}">
      <text>
        <r>
          <rPr>
            <b/>
            <sz val="8"/>
            <color indexed="81"/>
            <rFont val="Tahoma"/>
          </rPr>
          <t>Salg</t>
        </r>
        <r>
          <rPr>
            <sz val="8"/>
            <color indexed="81"/>
            <rFont val="Tahoma"/>
          </rPr>
          <t xml:space="preserve">
Herunder skal du indskrive dine salg inklusiv moms. Den respektive omsætning vil nu blive regnet ud under </t>
        </r>
        <r>
          <rPr>
            <b/>
            <sz val="8"/>
            <color indexed="81"/>
            <rFont val="Tahoma"/>
          </rPr>
          <t>Omsætning</t>
        </r>
        <r>
          <rPr>
            <sz val="8"/>
            <color indexed="81"/>
            <rFont val="Tahoma"/>
          </rPr>
          <t xml:space="preserve"> og den respektive salgsmoms vil blive regnet ud under </t>
        </r>
        <r>
          <rPr>
            <b/>
            <sz val="8"/>
            <color indexed="81"/>
            <rFont val="Tahoma"/>
          </rPr>
          <t>Salgsmoms</t>
        </r>
        <r>
          <rPr>
            <sz val="8"/>
            <color indexed="81"/>
            <rFont val="Tahoma"/>
          </rPr>
          <t xml:space="preserve">.
</t>
        </r>
        <r>
          <rPr>
            <b/>
            <sz val="8"/>
            <color indexed="81"/>
            <rFont val="Tahoma"/>
          </rPr>
          <t>Dette felt skal kun benyttes til salg inklusiv moms!</t>
        </r>
        <r>
          <rPr>
            <sz val="8"/>
            <color indexed="81"/>
            <rFont val="Tahoma"/>
          </rPr>
          <t xml:space="preserve">
</t>
        </r>
        <r>
          <rPr>
            <b/>
            <sz val="8"/>
            <color indexed="81"/>
            <rFont val="Tahoma"/>
          </rPr>
          <t xml:space="preserve">Ved Eksport
</t>
        </r>
        <r>
          <rPr>
            <sz val="8"/>
            <color indexed="81"/>
            <rFont val="Tahoma"/>
          </rPr>
          <t xml:space="preserve">Sælger du en vare til et firma indenfor EU (sålænge du har deres SE/CVR oplysninger) eller en vare uden for EU, behøver du ikke opkræve Dansk moms. Her kan du benytte kontoen Eksport Firma EU eller Eksport Udland (udenfor EU). Når du vælger disse konti vil momsen blive fjernet. 
Sælger du en vare til en privatperson indenfor EU, skal du opkræve 25% Dansk moms, udover varens pris. Her vælger du Eksport EU Privat under konto. Så tillægges der automatisk 25% moms.
</t>
        </r>
      </text>
    </comment>
    <comment ref="L14" authorId="0" shapeId="0" xr:uid="{00000000-0006-0000-0700-000012000000}">
      <text>
        <r>
          <rPr>
            <b/>
            <sz val="8"/>
            <color indexed="81"/>
            <rFont val="Tahoma"/>
          </rPr>
          <t>Omsætning</t>
        </r>
        <r>
          <rPr>
            <sz val="8"/>
            <color indexed="81"/>
            <rFont val="Tahoma"/>
          </rPr>
          <t xml:space="preserve">
Benyt feltet </t>
        </r>
        <r>
          <rPr>
            <b/>
            <sz val="8"/>
            <color indexed="81"/>
            <rFont val="Tahoma"/>
          </rPr>
          <t>Salg</t>
        </r>
        <r>
          <rPr>
            <sz val="8"/>
            <color indexed="81"/>
            <rFont val="Tahoma"/>
          </rPr>
          <t xml:space="preserve"> til normale posteringer inklusiv moms. 
Dette felt viser din rene omsætning ekslusiv salgsmoms. 
Beløb du indskriver direkte under </t>
        </r>
        <r>
          <rPr>
            <b/>
            <sz val="8"/>
            <color indexed="81"/>
            <rFont val="Tahoma"/>
          </rPr>
          <t>Omsætning</t>
        </r>
        <r>
          <rPr>
            <sz val="8"/>
            <color indexed="81"/>
            <rFont val="Tahoma"/>
          </rPr>
          <t xml:space="preserve"> vil ikke blive fratrukket moms.
Bemærk at </t>
        </r>
        <r>
          <rPr>
            <b/>
            <sz val="8"/>
            <color indexed="81"/>
            <rFont val="Tahoma"/>
          </rPr>
          <t>Omsætning</t>
        </r>
        <r>
          <rPr>
            <sz val="8"/>
            <color indexed="81"/>
            <rFont val="Tahoma"/>
          </rPr>
          <t xml:space="preserve"> her er </t>
        </r>
        <r>
          <rPr>
            <b/>
            <sz val="8"/>
            <color indexed="81"/>
            <rFont val="Tahoma"/>
          </rPr>
          <t>Salg</t>
        </r>
        <r>
          <rPr>
            <sz val="8"/>
            <color indexed="81"/>
            <rFont val="Tahoma"/>
          </rPr>
          <t xml:space="preserve"> fratrukket </t>
        </r>
        <r>
          <rPr>
            <b/>
            <sz val="8"/>
            <color indexed="81"/>
            <rFont val="Tahoma"/>
          </rPr>
          <t>Salgsmoms</t>
        </r>
        <r>
          <rPr>
            <sz val="8"/>
            <color indexed="81"/>
            <rFont val="Tahoma"/>
          </rPr>
          <t>.
Salg af varer udenfor EU, skrives direkte ind i dette felt, da der ikke skal svares moms.</t>
        </r>
      </text>
    </comment>
    <comment ref="M14" authorId="0" shapeId="0" xr:uid="{00000000-0006-0000-0700-000013000000}">
      <text>
        <r>
          <rPr>
            <b/>
            <sz val="8"/>
            <color indexed="81"/>
            <rFont val="Tahoma"/>
          </rPr>
          <t>Købsmoms</t>
        </r>
        <r>
          <rPr>
            <sz val="8"/>
            <color indexed="81"/>
            <rFont val="Tahoma"/>
          </rPr>
          <t xml:space="preserve">
Købsmoms fratrukket det respektive køb. Købsmomsen vil automatisk blive udregnet når du indskriver et beløb inklusiv moms under </t>
        </r>
        <r>
          <rPr>
            <b/>
            <sz val="8"/>
            <color indexed="81"/>
            <rFont val="Tahoma"/>
          </rPr>
          <t>Køb</t>
        </r>
        <r>
          <rPr>
            <sz val="8"/>
            <color indexed="81"/>
            <rFont val="Tahoma"/>
          </rPr>
          <t xml:space="preserve">.
Eventuel købsmoms af varer købt indenfor EU (også moms udenfor EU) indgår i det almindelige momsregnskab, men samtidig i det seperate EU momsregnskab under bladet Moms EU.
</t>
        </r>
      </text>
    </comment>
    <comment ref="N14" authorId="0" shapeId="0" xr:uid="{00000000-0006-0000-0700-000014000000}">
      <text>
        <r>
          <rPr>
            <b/>
            <sz val="8"/>
            <color indexed="81"/>
            <rFont val="Tahoma"/>
          </rPr>
          <t xml:space="preserve">Salgsmoms
</t>
        </r>
        <r>
          <rPr>
            <sz val="8"/>
            <color indexed="81"/>
            <rFont val="Tahoma"/>
          </rPr>
          <t xml:space="preserve">
Salgsmoms fratrukket det respektive salg. Salgsmomsen vil automatisk blive udregnet når du indskriver et beløb inklusiv moms under </t>
        </r>
        <r>
          <rPr>
            <b/>
            <sz val="8"/>
            <color indexed="81"/>
            <rFont val="Tahoma"/>
          </rPr>
          <t>Salg</t>
        </r>
        <r>
          <rPr>
            <sz val="8"/>
            <color indexed="81"/>
            <rFont val="Tahoma"/>
          </rPr>
          <t>.
Eventuel salgsmoms af varer solgt indenfor EU, indgår i det almindelige momsregnskab, men samtidig i det separate EU momsregnskab under bladet Moms EU.</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Forfatter</author>
  </authors>
  <commentList>
    <comment ref="F3" authorId="0" shapeId="0" xr:uid="{00000000-0006-0000-0800-000001000000}">
      <text>
        <r>
          <rPr>
            <b/>
            <sz val="8"/>
            <color indexed="81"/>
            <rFont val="Tahoma"/>
          </rPr>
          <t>Oversigt</t>
        </r>
        <r>
          <rPr>
            <sz val="8"/>
            <color indexed="81"/>
            <rFont val="Tahoma"/>
          </rPr>
          <t xml:space="preserve">
Oversigt over månedens aktiviteter.</t>
        </r>
      </text>
    </comment>
    <comment ref="E4" authorId="0" shapeId="0" xr:uid="{00000000-0006-0000-0800-000002000000}">
      <text>
        <r>
          <rPr>
            <b/>
            <sz val="8"/>
            <color indexed="81"/>
            <rFont val="Tahoma"/>
          </rPr>
          <t xml:space="preserve">Vækst Måned
</t>
        </r>
        <r>
          <rPr>
            <sz val="8"/>
            <color indexed="81"/>
            <rFont val="Tahoma"/>
          </rPr>
          <t xml:space="preserve">Vækst i omsætning i forhold til måneden før. </t>
        </r>
      </text>
    </comment>
    <comment ref="E5" authorId="0" shapeId="0" xr:uid="{00000000-0006-0000-0800-000003000000}">
      <text>
        <r>
          <rPr>
            <b/>
            <sz val="8"/>
            <color indexed="81"/>
            <rFont val="Tahoma"/>
          </rPr>
          <t>Månedens samlede omsætning</t>
        </r>
      </text>
    </comment>
    <comment ref="E6" authorId="0" shapeId="0" xr:uid="{00000000-0006-0000-0800-000004000000}">
      <text>
        <r>
          <rPr>
            <b/>
            <sz val="8"/>
            <color indexed="81"/>
            <rFont val="Tahoma"/>
          </rPr>
          <t>Månedens samlede udgifter</t>
        </r>
      </text>
    </comment>
    <comment ref="E7" authorId="0" shapeId="0" xr:uid="{00000000-0006-0000-0800-000005000000}">
      <text>
        <r>
          <rPr>
            <b/>
            <sz val="8"/>
            <color indexed="81"/>
            <rFont val="Tahoma"/>
          </rPr>
          <t xml:space="preserve">Månedens resultat
</t>
        </r>
        <r>
          <rPr>
            <sz val="8"/>
            <color indexed="81"/>
            <rFont val="Tahoma"/>
          </rPr>
          <t>Omsætning fratrukket Udgifter.</t>
        </r>
        <r>
          <rPr>
            <sz val="8"/>
            <color indexed="81"/>
            <rFont val="Tahoma"/>
          </rPr>
          <t xml:space="preserve">
</t>
        </r>
      </text>
    </comment>
    <comment ref="E8" authorId="0" shapeId="0" xr:uid="{00000000-0006-0000-0800-000006000000}">
      <text>
        <r>
          <rPr>
            <b/>
            <sz val="8"/>
            <color indexed="81"/>
            <rFont val="Tahoma"/>
          </rPr>
          <t>Samlet købsmoms for måneden</t>
        </r>
        <r>
          <rPr>
            <sz val="8"/>
            <color indexed="81"/>
            <rFont val="Tahoma"/>
          </rPr>
          <t xml:space="preserve">
</t>
        </r>
      </text>
    </comment>
    <comment ref="E9" authorId="0" shapeId="0" xr:uid="{00000000-0006-0000-0800-000007000000}">
      <text>
        <r>
          <rPr>
            <b/>
            <sz val="8"/>
            <color indexed="81"/>
            <rFont val="Tahoma"/>
          </rPr>
          <t>Samlet salgsmoms for måneden</t>
        </r>
        <r>
          <rPr>
            <sz val="8"/>
            <color indexed="81"/>
            <rFont val="Tahoma"/>
          </rPr>
          <t xml:space="preserve">
</t>
        </r>
      </text>
    </comment>
    <comment ref="E10" authorId="0" shapeId="0" xr:uid="{00000000-0006-0000-0800-000008000000}">
      <text>
        <r>
          <rPr>
            <b/>
            <sz val="8"/>
            <color indexed="81"/>
            <rFont val="Tahoma"/>
          </rPr>
          <t>købsmoms og salgsmoms modsvaret</t>
        </r>
        <r>
          <rPr>
            <sz val="8"/>
            <color indexed="81"/>
            <rFont val="Tahoma"/>
          </rPr>
          <t xml:space="preserve">
</t>
        </r>
      </text>
    </comment>
    <comment ref="E11" authorId="0" shapeId="0" xr:uid="{00000000-0006-0000-0800-000009000000}">
      <text>
        <r>
          <rPr>
            <b/>
            <sz val="8"/>
            <color indexed="81"/>
            <rFont val="Tahoma"/>
          </rPr>
          <t xml:space="preserve">Antal posteringer for måneden
</t>
        </r>
        <r>
          <rPr>
            <sz val="8"/>
            <color indexed="81"/>
            <rFont val="Tahoma"/>
          </rPr>
          <t>Registreres ved indtasting i dato feltet.</t>
        </r>
      </text>
    </comment>
    <comment ref="D14" authorId="0" shapeId="0" xr:uid="{00000000-0006-0000-0800-00000A000000}">
      <text>
        <r>
          <rPr>
            <b/>
            <sz val="8"/>
            <color indexed="81"/>
            <rFont val="Tahoma"/>
          </rPr>
          <t>Dato</t>
        </r>
        <r>
          <rPr>
            <sz val="8"/>
            <color indexed="81"/>
            <rFont val="Tahoma"/>
          </rPr>
          <t xml:space="preserve">
Her kan du påføre datoen for den respektive postering.</t>
        </r>
      </text>
    </comment>
    <comment ref="E14" authorId="0" shapeId="0" xr:uid="{00000000-0006-0000-0800-00000B000000}">
      <text>
        <r>
          <rPr>
            <b/>
            <sz val="8"/>
            <color indexed="81"/>
            <rFont val="Tahoma"/>
          </rPr>
          <t>Bilagsnr.</t>
        </r>
        <r>
          <rPr>
            <sz val="8"/>
            <color indexed="81"/>
            <rFont val="Tahoma"/>
          </rPr>
          <t xml:space="preserve">
Her kan du angive et bilagsnr. til den respektive postering, dette nummer kan du så skrive på dine bilag.</t>
        </r>
      </text>
    </comment>
    <comment ref="F14" authorId="0" shapeId="0" xr:uid="{00000000-0006-0000-0800-00000C000000}">
      <text>
        <r>
          <rPr>
            <b/>
            <sz val="8"/>
            <color indexed="81"/>
            <rFont val="Tahoma"/>
          </rPr>
          <t>Konto</t>
        </r>
        <r>
          <rPr>
            <sz val="8"/>
            <color indexed="81"/>
            <rFont val="Tahoma"/>
          </rPr>
          <t xml:space="preserve">
Du får her en Drop Down Menu over alle konti. Du skal bare vælge en der passer til din postering. 
Du kan altid ændre et konto navn på listen under </t>
        </r>
        <r>
          <rPr>
            <b/>
            <sz val="8"/>
            <color indexed="81"/>
            <rFont val="Tahoma"/>
          </rPr>
          <t>Konti</t>
        </r>
        <r>
          <rPr>
            <sz val="8"/>
            <color indexed="81"/>
            <rFont val="Tahoma"/>
          </rPr>
          <t xml:space="preserve">, her kan du også tilføje nye konti, som så vil indgå i Drop Down Menuen. </t>
        </r>
        <r>
          <rPr>
            <sz val="8"/>
            <color indexed="81"/>
            <rFont val="Tahoma"/>
          </rPr>
          <t xml:space="preserve">
</t>
        </r>
      </text>
    </comment>
    <comment ref="G14" authorId="0" shapeId="0" xr:uid="{00000000-0006-0000-0800-00000D000000}">
      <text>
        <r>
          <rPr>
            <b/>
            <sz val="8"/>
            <color indexed="81"/>
            <rFont val="Tahoma"/>
          </rPr>
          <t xml:space="preserve">Lagerstyring
</t>
        </r>
        <r>
          <rPr>
            <sz val="8"/>
            <color indexed="81"/>
            <rFont val="Tahoma"/>
          </rPr>
          <t>Hvis du benytter programmets Lagerstyring kan du her vælge hvilken vare du har solgt. Du kan selv angive varenavn under fanebladet Lagerstyring, så vil varenavnet komme med på listen i Drop Down Menuen.</t>
        </r>
        <r>
          <rPr>
            <sz val="8"/>
            <color indexed="81"/>
            <rFont val="Tahoma"/>
          </rPr>
          <t xml:space="preserve">
</t>
        </r>
      </text>
    </comment>
    <comment ref="H14" authorId="0" shapeId="0" xr:uid="{00000000-0006-0000-0800-00000E000000}">
      <text>
        <r>
          <rPr>
            <b/>
            <sz val="8"/>
            <color indexed="81"/>
            <rFont val="Tahoma"/>
          </rPr>
          <t xml:space="preserve">Antal Varer Solgt
</t>
        </r>
        <r>
          <rPr>
            <sz val="8"/>
            <color indexed="81"/>
            <rFont val="Tahoma"/>
          </rPr>
          <t>Hvis du benytter Lagerstyring kan du her angive hvor mange af en given vare du har solgt, så vil antallet blive indregnet i Lagerstyringen. Se fanebladet Lagerstyring.</t>
        </r>
        <r>
          <rPr>
            <sz val="8"/>
            <color indexed="81"/>
            <rFont val="Tahoma"/>
          </rPr>
          <t xml:space="preserve">
</t>
        </r>
      </text>
    </comment>
    <comment ref="I14" authorId="0" shapeId="0" xr:uid="{00000000-0006-0000-0800-00000F000000}">
      <text>
        <r>
          <rPr>
            <b/>
            <sz val="8"/>
            <color indexed="81"/>
            <rFont val="Tahoma"/>
          </rPr>
          <t>Køb</t>
        </r>
        <r>
          <rPr>
            <sz val="8"/>
            <color indexed="81"/>
            <rFont val="Tahoma"/>
          </rPr>
          <t xml:space="preserve">
Herunder skal du indskrive dine køb inklusiv moms. Den respektive udgift vil nu blive regnet ud under </t>
        </r>
        <r>
          <rPr>
            <b/>
            <sz val="8"/>
            <color indexed="81"/>
            <rFont val="Tahoma"/>
          </rPr>
          <t>Udgifter</t>
        </r>
        <r>
          <rPr>
            <sz val="8"/>
            <color indexed="81"/>
            <rFont val="Tahoma"/>
          </rPr>
          <t xml:space="preserve"> og den respektive købsmoms vil blive regnet ud under </t>
        </r>
        <r>
          <rPr>
            <b/>
            <sz val="8"/>
            <color indexed="81"/>
            <rFont val="Tahoma"/>
          </rPr>
          <t>Købsmoms.</t>
        </r>
        <r>
          <rPr>
            <sz val="8"/>
            <color indexed="81"/>
            <rFont val="Tahoma"/>
          </rPr>
          <t xml:space="preserve">
Har du købt en momsfri vare, såsom frimærker, taxi m.m. kan du skrive beløbet ind direkte under </t>
        </r>
        <r>
          <rPr>
            <b/>
            <sz val="8"/>
            <color indexed="81"/>
            <rFont val="Tahoma"/>
          </rPr>
          <t>Udgifter</t>
        </r>
        <r>
          <rPr>
            <sz val="8"/>
            <color indexed="81"/>
            <rFont val="Tahoma"/>
          </rPr>
          <t xml:space="preserve">, så vil der ikke blive trukket moms af beløbet.
</t>
        </r>
        <r>
          <rPr>
            <b/>
            <sz val="8"/>
            <color indexed="81"/>
            <rFont val="Tahoma"/>
          </rPr>
          <t xml:space="preserve">Ved Import:
</t>
        </r>
        <r>
          <rPr>
            <sz val="8"/>
            <color indexed="81"/>
            <rFont val="Tahoma"/>
          </rPr>
          <t xml:space="preserve">Har du købt en vare indenfor EU, skriver du varens pris ind under køb, og vælger Import Indenfor EU i Konto Kolonnen. Så vil dit køb blive pålagt en Dansk Erhvervelsesmoms på 25% under købsmoms. Denne moms indgår i dit almindelige momsregnskab, men indgår samtidig i det separate EU momsregnskab, under bladet Moms EU. 
På denne måde får du de oplysninger du skal bruge overfor Skat. 
Import af varer udenfor EU pålægges altid en Dansk Importmoms på 25%, For at få programmet til at forstå dette, skal du vælge Import Udenfor EU i Konto kolonnen. Så vil der blive lagt 25% moms på dit køb. Denne moms indgår både i det separate EU Momsregnskab samt i det almindelige momsregnskab.
</t>
        </r>
      </text>
    </comment>
    <comment ref="J14" authorId="0" shapeId="0" xr:uid="{00000000-0006-0000-0800-000010000000}">
      <text>
        <r>
          <rPr>
            <b/>
            <sz val="8"/>
            <color indexed="81"/>
            <rFont val="Tahoma"/>
          </rPr>
          <t>Udgifter</t>
        </r>
        <r>
          <rPr>
            <sz val="8"/>
            <color indexed="81"/>
            <rFont val="Tahoma"/>
          </rPr>
          <t xml:space="preserve">
Benyt feltet </t>
        </r>
        <r>
          <rPr>
            <b/>
            <sz val="8"/>
            <color indexed="81"/>
            <rFont val="Tahoma"/>
          </rPr>
          <t>Køb</t>
        </r>
        <r>
          <rPr>
            <sz val="8"/>
            <color indexed="81"/>
            <rFont val="Tahoma"/>
          </rPr>
          <t xml:space="preserve"> til normale posteringer inklusiv moms.
Dette felt viser dine rene udgifter ekslusiv moms.
Du skal kun benytte dette felt hvis du har købt en momsfri vare såsom frimærker eller taxi. Hvis du skriver et beløb ind under </t>
        </r>
        <r>
          <rPr>
            <b/>
            <sz val="8"/>
            <color indexed="81"/>
            <rFont val="Tahoma"/>
          </rPr>
          <t>Udgifter</t>
        </r>
        <r>
          <rPr>
            <sz val="8"/>
            <color indexed="81"/>
            <rFont val="Tahoma"/>
          </rPr>
          <t xml:space="preserve"> vil der ikke blive trukket moms af det.
Bemærk at </t>
        </r>
        <r>
          <rPr>
            <b/>
            <sz val="8"/>
            <color indexed="81"/>
            <rFont val="Tahoma"/>
          </rPr>
          <t xml:space="preserve">Udgifter </t>
        </r>
        <r>
          <rPr>
            <sz val="8"/>
            <color indexed="81"/>
            <rFont val="Tahoma"/>
          </rPr>
          <t xml:space="preserve">her er </t>
        </r>
        <r>
          <rPr>
            <b/>
            <sz val="8"/>
            <color indexed="81"/>
            <rFont val="Tahoma"/>
          </rPr>
          <t>Køb</t>
        </r>
        <r>
          <rPr>
            <sz val="8"/>
            <color indexed="81"/>
            <rFont val="Tahoma"/>
          </rPr>
          <t xml:space="preserve"> fratrukket </t>
        </r>
        <r>
          <rPr>
            <b/>
            <sz val="8"/>
            <color indexed="81"/>
            <rFont val="Tahoma"/>
          </rPr>
          <t>Købsmoms</t>
        </r>
        <r>
          <rPr>
            <sz val="8"/>
            <color indexed="81"/>
            <rFont val="Tahoma"/>
          </rPr>
          <t>.</t>
        </r>
        <r>
          <rPr>
            <sz val="8"/>
            <color indexed="81"/>
            <rFont val="Tahoma"/>
          </rPr>
          <t xml:space="preserve">
</t>
        </r>
      </text>
    </comment>
    <comment ref="K14" authorId="0" shapeId="0" xr:uid="{00000000-0006-0000-0800-000011000000}">
      <text>
        <r>
          <rPr>
            <b/>
            <sz val="8"/>
            <color indexed="81"/>
            <rFont val="Tahoma"/>
          </rPr>
          <t>Salg</t>
        </r>
        <r>
          <rPr>
            <sz val="8"/>
            <color indexed="81"/>
            <rFont val="Tahoma"/>
          </rPr>
          <t xml:space="preserve">
Herunder skal du indskrive dine salg inklusiv moms. Den respektive omsætning vil nu blive regnet ud under </t>
        </r>
        <r>
          <rPr>
            <b/>
            <sz val="8"/>
            <color indexed="81"/>
            <rFont val="Tahoma"/>
          </rPr>
          <t>Omsætning</t>
        </r>
        <r>
          <rPr>
            <sz val="8"/>
            <color indexed="81"/>
            <rFont val="Tahoma"/>
          </rPr>
          <t xml:space="preserve"> og den respektive salgsmoms vil blive regnet ud under </t>
        </r>
        <r>
          <rPr>
            <b/>
            <sz val="8"/>
            <color indexed="81"/>
            <rFont val="Tahoma"/>
          </rPr>
          <t>Salgsmoms</t>
        </r>
        <r>
          <rPr>
            <sz val="8"/>
            <color indexed="81"/>
            <rFont val="Tahoma"/>
          </rPr>
          <t xml:space="preserve">.
</t>
        </r>
        <r>
          <rPr>
            <b/>
            <sz val="8"/>
            <color indexed="81"/>
            <rFont val="Tahoma"/>
          </rPr>
          <t>Dette felt skal kun benyttes til salg inklusiv moms!</t>
        </r>
        <r>
          <rPr>
            <sz val="8"/>
            <color indexed="81"/>
            <rFont val="Tahoma"/>
          </rPr>
          <t xml:space="preserve">
</t>
        </r>
        <r>
          <rPr>
            <b/>
            <sz val="8"/>
            <color indexed="81"/>
            <rFont val="Tahoma"/>
          </rPr>
          <t xml:space="preserve">Ved Eksport
</t>
        </r>
        <r>
          <rPr>
            <sz val="8"/>
            <color indexed="81"/>
            <rFont val="Tahoma"/>
          </rPr>
          <t xml:space="preserve">Sælger du en vare til et firma indenfor EU (sålænge du har deres SE/CVR oplysninger) eller en vare uden for EU, behøver du ikke opkræve Dansk moms. Her kan du benytte kontoen Eksport Firma EU eller Eksport Udland (udenfor EU). Når du vælger disse konti vil momsen blive fjernet. 
Sælger du en vare til en privatperson indenfor EU, skal du opkræve 25% Dansk moms, udover varens pris. Her vælger du Eksport EU Privat under konto. Så tillægges der automatisk 25% moms.
</t>
        </r>
      </text>
    </comment>
    <comment ref="L14" authorId="0" shapeId="0" xr:uid="{00000000-0006-0000-0800-000012000000}">
      <text>
        <r>
          <rPr>
            <b/>
            <sz val="8"/>
            <color indexed="81"/>
            <rFont val="Tahoma"/>
          </rPr>
          <t>Omsætning</t>
        </r>
        <r>
          <rPr>
            <sz val="8"/>
            <color indexed="81"/>
            <rFont val="Tahoma"/>
          </rPr>
          <t xml:space="preserve">
Benyt feltet </t>
        </r>
        <r>
          <rPr>
            <b/>
            <sz val="8"/>
            <color indexed="81"/>
            <rFont val="Tahoma"/>
          </rPr>
          <t>Salg</t>
        </r>
        <r>
          <rPr>
            <sz val="8"/>
            <color indexed="81"/>
            <rFont val="Tahoma"/>
          </rPr>
          <t xml:space="preserve"> til normale posteringer inklusiv moms. 
Dette felt viser din rene omsætning ekslusiv salgsmoms. 
Beløb du indskriver direkte under </t>
        </r>
        <r>
          <rPr>
            <b/>
            <sz val="8"/>
            <color indexed="81"/>
            <rFont val="Tahoma"/>
          </rPr>
          <t>Omsætning</t>
        </r>
        <r>
          <rPr>
            <sz val="8"/>
            <color indexed="81"/>
            <rFont val="Tahoma"/>
          </rPr>
          <t xml:space="preserve"> vil ikke blive fratrukket moms.
Bemærk at </t>
        </r>
        <r>
          <rPr>
            <b/>
            <sz val="8"/>
            <color indexed="81"/>
            <rFont val="Tahoma"/>
          </rPr>
          <t>Omsætning</t>
        </r>
        <r>
          <rPr>
            <sz val="8"/>
            <color indexed="81"/>
            <rFont val="Tahoma"/>
          </rPr>
          <t xml:space="preserve"> her er </t>
        </r>
        <r>
          <rPr>
            <b/>
            <sz val="8"/>
            <color indexed="81"/>
            <rFont val="Tahoma"/>
          </rPr>
          <t>Salg</t>
        </r>
        <r>
          <rPr>
            <sz val="8"/>
            <color indexed="81"/>
            <rFont val="Tahoma"/>
          </rPr>
          <t xml:space="preserve"> fratrukket </t>
        </r>
        <r>
          <rPr>
            <b/>
            <sz val="8"/>
            <color indexed="81"/>
            <rFont val="Tahoma"/>
          </rPr>
          <t>Salgsmoms</t>
        </r>
        <r>
          <rPr>
            <sz val="8"/>
            <color indexed="81"/>
            <rFont val="Tahoma"/>
          </rPr>
          <t>.
Salg af varer udenfor EU, skrives direkte ind i dette felt, da der ikke skal svares moms.</t>
        </r>
      </text>
    </comment>
    <comment ref="M14" authorId="0" shapeId="0" xr:uid="{00000000-0006-0000-0800-000013000000}">
      <text>
        <r>
          <rPr>
            <b/>
            <sz val="8"/>
            <color indexed="81"/>
            <rFont val="Tahoma"/>
          </rPr>
          <t>Købsmoms</t>
        </r>
        <r>
          <rPr>
            <sz val="8"/>
            <color indexed="81"/>
            <rFont val="Tahoma"/>
          </rPr>
          <t xml:space="preserve">
Købsmoms fratrukket det respektive køb. Købsmomsen vil automatisk blive udregnet når du indskriver et beløb inklusiv moms under </t>
        </r>
        <r>
          <rPr>
            <b/>
            <sz val="8"/>
            <color indexed="81"/>
            <rFont val="Tahoma"/>
          </rPr>
          <t>Køb</t>
        </r>
        <r>
          <rPr>
            <sz val="8"/>
            <color indexed="81"/>
            <rFont val="Tahoma"/>
          </rPr>
          <t xml:space="preserve">.
Eventuel købsmoms af varer købt indenfor EU (også moms udenfor EU) indgår i det almindelige momsregnskab, men samtidig i det seperate EU momsregnskab under bladet Moms EU.
</t>
        </r>
      </text>
    </comment>
    <comment ref="N14" authorId="0" shapeId="0" xr:uid="{00000000-0006-0000-0800-000014000000}">
      <text>
        <r>
          <rPr>
            <b/>
            <sz val="8"/>
            <color indexed="81"/>
            <rFont val="Tahoma"/>
          </rPr>
          <t xml:space="preserve">Salgsmoms
</t>
        </r>
        <r>
          <rPr>
            <sz val="8"/>
            <color indexed="81"/>
            <rFont val="Tahoma"/>
          </rPr>
          <t xml:space="preserve">
Salgsmoms fratrukket det respektive salg. Salgsmomsen vil automatisk blive udregnet når du indskriver et beløb inklusiv moms under </t>
        </r>
        <r>
          <rPr>
            <b/>
            <sz val="8"/>
            <color indexed="81"/>
            <rFont val="Tahoma"/>
          </rPr>
          <t>Salg</t>
        </r>
        <r>
          <rPr>
            <sz val="8"/>
            <color indexed="81"/>
            <rFont val="Tahoma"/>
          </rPr>
          <t>.
Eventuel salgsmoms af varer solgt indenfor EU, indgår i det almindelige momsregnskab, men samtidig i det separate EU momsregnskab under bladet Moms EU.</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Forfatter</author>
  </authors>
  <commentList>
    <comment ref="F3" authorId="0" shapeId="0" xr:uid="{00000000-0006-0000-0900-000001000000}">
      <text>
        <r>
          <rPr>
            <b/>
            <sz val="8"/>
            <color indexed="81"/>
            <rFont val="Tahoma"/>
          </rPr>
          <t>Oversigt</t>
        </r>
        <r>
          <rPr>
            <sz val="8"/>
            <color indexed="81"/>
            <rFont val="Tahoma"/>
          </rPr>
          <t xml:space="preserve">
Oversigt over månedens aktiviteter.</t>
        </r>
      </text>
    </comment>
    <comment ref="E4" authorId="0" shapeId="0" xr:uid="{00000000-0006-0000-0900-000002000000}">
      <text>
        <r>
          <rPr>
            <b/>
            <sz val="8"/>
            <color indexed="81"/>
            <rFont val="Tahoma"/>
          </rPr>
          <t xml:space="preserve">Vækst Måned
</t>
        </r>
        <r>
          <rPr>
            <sz val="8"/>
            <color indexed="81"/>
            <rFont val="Tahoma"/>
          </rPr>
          <t xml:space="preserve">Vækst i omsætning i forhold til måneden før. </t>
        </r>
      </text>
    </comment>
    <comment ref="E5" authorId="0" shapeId="0" xr:uid="{00000000-0006-0000-0900-000003000000}">
      <text>
        <r>
          <rPr>
            <b/>
            <sz val="8"/>
            <color indexed="81"/>
            <rFont val="Tahoma"/>
          </rPr>
          <t>Månedens samlede omsætning</t>
        </r>
      </text>
    </comment>
    <comment ref="E6" authorId="0" shapeId="0" xr:uid="{00000000-0006-0000-0900-000004000000}">
      <text>
        <r>
          <rPr>
            <b/>
            <sz val="8"/>
            <color indexed="81"/>
            <rFont val="Tahoma"/>
          </rPr>
          <t>Månedens samlede udgifter</t>
        </r>
      </text>
    </comment>
    <comment ref="E7" authorId="0" shapeId="0" xr:uid="{00000000-0006-0000-0900-000005000000}">
      <text>
        <r>
          <rPr>
            <b/>
            <sz val="8"/>
            <color indexed="81"/>
            <rFont val="Tahoma"/>
          </rPr>
          <t xml:space="preserve">Månedens resultat
</t>
        </r>
        <r>
          <rPr>
            <sz val="8"/>
            <color indexed="81"/>
            <rFont val="Tahoma"/>
          </rPr>
          <t>Omsætning fratrukket Udgifter.</t>
        </r>
        <r>
          <rPr>
            <sz val="8"/>
            <color indexed="81"/>
            <rFont val="Tahoma"/>
          </rPr>
          <t xml:space="preserve">
</t>
        </r>
      </text>
    </comment>
    <comment ref="E8" authorId="0" shapeId="0" xr:uid="{00000000-0006-0000-0900-000006000000}">
      <text>
        <r>
          <rPr>
            <b/>
            <sz val="8"/>
            <color indexed="81"/>
            <rFont val="Tahoma"/>
          </rPr>
          <t>Samlet købsmoms for måneden</t>
        </r>
        <r>
          <rPr>
            <sz val="8"/>
            <color indexed="81"/>
            <rFont val="Tahoma"/>
          </rPr>
          <t xml:space="preserve">
</t>
        </r>
      </text>
    </comment>
    <comment ref="E9" authorId="0" shapeId="0" xr:uid="{00000000-0006-0000-0900-000007000000}">
      <text>
        <r>
          <rPr>
            <b/>
            <sz val="8"/>
            <color indexed="81"/>
            <rFont val="Tahoma"/>
          </rPr>
          <t>Samlet salgsmoms for måneden</t>
        </r>
        <r>
          <rPr>
            <sz val="8"/>
            <color indexed="81"/>
            <rFont val="Tahoma"/>
          </rPr>
          <t xml:space="preserve">
</t>
        </r>
      </text>
    </comment>
    <comment ref="E10" authorId="0" shapeId="0" xr:uid="{00000000-0006-0000-0900-000008000000}">
      <text>
        <r>
          <rPr>
            <b/>
            <sz val="8"/>
            <color indexed="81"/>
            <rFont val="Tahoma"/>
          </rPr>
          <t>købsmoms og salgsmoms modsvaret</t>
        </r>
        <r>
          <rPr>
            <sz val="8"/>
            <color indexed="81"/>
            <rFont val="Tahoma"/>
          </rPr>
          <t xml:space="preserve">
</t>
        </r>
      </text>
    </comment>
    <comment ref="E11" authorId="0" shapeId="0" xr:uid="{00000000-0006-0000-0900-000009000000}">
      <text>
        <r>
          <rPr>
            <b/>
            <sz val="8"/>
            <color indexed="81"/>
            <rFont val="Tahoma"/>
          </rPr>
          <t xml:space="preserve">Antal posteringer for måneden
</t>
        </r>
        <r>
          <rPr>
            <sz val="8"/>
            <color indexed="81"/>
            <rFont val="Tahoma"/>
          </rPr>
          <t>Registreres ved indtasting i dato feltet.</t>
        </r>
      </text>
    </comment>
    <comment ref="D14" authorId="0" shapeId="0" xr:uid="{00000000-0006-0000-0900-00000A000000}">
      <text>
        <r>
          <rPr>
            <b/>
            <sz val="8"/>
            <color indexed="81"/>
            <rFont val="Tahoma"/>
          </rPr>
          <t>Dato</t>
        </r>
        <r>
          <rPr>
            <sz val="8"/>
            <color indexed="81"/>
            <rFont val="Tahoma"/>
          </rPr>
          <t xml:space="preserve">
Her kan du påføre datoen for den respektive postering.</t>
        </r>
      </text>
    </comment>
    <comment ref="E14" authorId="0" shapeId="0" xr:uid="{00000000-0006-0000-0900-00000B000000}">
      <text>
        <r>
          <rPr>
            <b/>
            <sz val="8"/>
            <color indexed="81"/>
            <rFont val="Tahoma"/>
          </rPr>
          <t>Bilagsnr.</t>
        </r>
        <r>
          <rPr>
            <sz val="8"/>
            <color indexed="81"/>
            <rFont val="Tahoma"/>
          </rPr>
          <t xml:space="preserve">
Her kan du angive et bilagsnr. til den respektive postering, dette nummer kan du så skrive på dine bilag.</t>
        </r>
      </text>
    </comment>
    <comment ref="F14" authorId="0" shapeId="0" xr:uid="{00000000-0006-0000-0900-00000C000000}">
      <text>
        <r>
          <rPr>
            <b/>
            <sz val="8"/>
            <color indexed="81"/>
            <rFont val="Tahoma"/>
          </rPr>
          <t>Konto</t>
        </r>
        <r>
          <rPr>
            <sz val="8"/>
            <color indexed="81"/>
            <rFont val="Tahoma"/>
          </rPr>
          <t xml:space="preserve">
Du får her en Drop Down Menu over alle konti. Du skal bare vælge en der passer til din postering. 
Du kan altid ændre et konto navn på listen under </t>
        </r>
        <r>
          <rPr>
            <b/>
            <sz val="8"/>
            <color indexed="81"/>
            <rFont val="Tahoma"/>
          </rPr>
          <t>Konti</t>
        </r>
        <r>
          <rPr>
            <sz val="8"/>
            <color indexed="81"/>
            <rFont val="Tahoma"/>
          </rPr>
          <t xml:space="preserve">, her kan du også tilføje nye konti, som så vil indgå i Drop Down Menuen. </t>
        </r>
        <r>
          <rPr>
            <sz val="8"/>
            <color indexed="81"/>
            <rFont val="Tahoma"/>
          </rPr>
          <t xml:space="preserve">
</t>
        </r>
      </text>
    </comment>
    <comment ref="G14" authorId="0" shapeId="0" xr:uid="{00000000-0006-0000-0900-00000D000000}">
      <text>
        <r>
          <rPr>
            <b/>
            <sz val="8"/>
            <color indexed="81"/>
            <rFont val="Tahoma"/>
          </rPr>
          <t xml:space="preserve">Lagerstyring
</t>
        </r>
        <r>
          <rPr>
            <sz val="8"/>
            <color indexed="81"/>
            <rFont val="Tahoma"/>
          </rPr>
          <t>Hvis du benytter programmets Lagerstyring kan du her vælge hvilken vare du har solgt. Du kan selv angive varenavn under fanebladet Lagerstyring, så vil varenavnet komme med på listen i Drop Down Menuen.</t>
        </r>
        <r>
          <rPr>
            <sz val="8"/>
            <color indexed="81"/>
            <rFont val="Tahoma"/>
          </rPr>
          <t xml:space="preserve">
</t>
        </r>
      </text>
    </comment>
    <comment ref="H14" authorId="0" shapeId="0" xr:uid="{00000000-0006-0000-0900-00000E000000}">
      <text>
        <r>
          <rPr>
            <b/>
            <sz val="8"/>
            <color indexed="81"/>
            <rFont val="Tahoma"/>
          </rPr>
          <t xml:space="preserve">Antal Varer Solgt
</t>
        </r>
        <r>
          <rPr>
            <sz val="8"/>
            <color indexed="81"/>
            <rFont val="Tahoma"/>
          </rPr>
          <t>Hvis du benytter Lagerstyring kan du her angive hvor mange af en given vare du har solgt, så vil antallet blive indregnet i Lagerstyringen. Se fanebladet Lagerstyring.</t>
        </r>
        <r>
          <rPr>
            <sz val="8"/>
            <color indexed="81"/>
            <rFont val="Tahoma"/>
          </rPr>
          <t xml:space="preserve">
</t>
        </r>
      </text>
    </comment>
    <comment ref="I14" authorId="0" shapeId="0" xr:uid="{00000000-0006-0000-0900-00000F000000}">
      <text>
        <r>
          <rPr>
            <b/>
            <sz val="8"/>
            <color indexed="81"/>
            <rFont val="Tahoma"/>
          </rPr>
          <t>Køb</t>
        </r>
        <r>
          <rPr>
            <sz val="8"/>
            <color indexed="81"/>
            <rFont val="Tahoma"/>
          </rPr>
          <t xml:space="preserve">
Herunder skal du indskrive dine køb inklusiv moms. Den respektive udgift vil nu blive regnet ud under </t>
        </r>
        <r>
          <rPr>
            <b/>
            <sz val="8"/>
            <color indexed="81"/>
            <rFont val="Tahoma"/>
          </rPr>
          <t>Udgifter</t>
        </r>
        <r>
          <rPr>
            <sz val="8"/>
            <color indexed="81"/>
            <rFont val="Tahoma"/>
          </rPr>
          <t xml:space="preserve"> og den respektive købsmoms vil blive regnet ud under </t>
        </r>
        <r>
          <rPr>
            <b/>
            <sz val="8"/>
            <color indexed="81"/>
            <rFont val="Tahoma"/>
          </rPr>
          <t>Købsmoms.</t>
        </r>
        <r>
          <rPr>
            <sz val="8"/>
            <color indexed="81"/>
            <rFont val="Tahoma"/>
          </rPr>
          <t xml:space="preserve">
Har du købt en momsfri vare, såsom frimærker, taxi m.m. kan du skrive beløbet ind direkte under </t>
        </r>
        <r>
          <rPr>
            <b/>
            <sz val="8"/>
            <color indexed="81"/>
            <rFont val="Tahoma"/>
          </rPr>
          <t>Udgifter</t>
        </r>
        <r>
          <rPr>
            <sz val="8"/>
            <color indexed="81"/>
            <rFont val="Tahoma"/>
          </rPr>
          <t xml:space="preserve">, så vil der ikke blive trukket moms af beløbet.
</t>
        </r>
        <r>
          <rPr>
            <b/>
            <sz val="8"/>
            <color indexed="81"/>
            <rFont val="Tahoma"/>
          </rPr>
          <t xml:space="preserve">Ved Import:
</t>
        </r>
        <r>
          <rPr>
            <sz val="8"/>
            <color indexed="81"/>
            <rFont val="Tahoma"/>
          </rPr>
          <t xml:space="preserve">Har du købt en vare indenfor EU, skriver du varens pris ind under køb, og vælger Import Indenfor EU i Konto Kolonnen. Så vil dit køb blive pålagt en Dansk Erhvervelsesmoms på 25% under købsmoms. Denne moms indgår i dit almindelige momsregnskab, men indgår samtidig i det separate EU momsregnskab, under bladet Moms EU. 
På denne måde får du de oplysninger du skal bruge overfor Skat. 
Import af varer udenfor EU pålægges altid en Dansk Importmoms på 25%, For at få programmet til at forstå dette, skal du vælge Import Udenfor EU i Konto kolonnen. Så vil der blive lagt 25% moms på dit køb. Denne moms indgår både i det separate EU Momsregnskab samt i det almindelige momsregnskab.
</t>
        </r>
      </text>
    </comment>
    <comment ref="J14" authorId="0" shapeId="0" xr:uid="{00000000-0006-0000-0900-000010000000}">
      <text>
        <r>
          <rPr>
            <b/>
            <sz val="8"/>
            <color indexed="81"/>
            <rFont val="Tahoma"/>
          </rPr>
          <t>Udgifter</t>
        </r>
        <r>
          <rPr>
            <sz val="8"/>
            <color indexed="81"/>
            <rFont val="Tahoma"/>
          </rPr>
          <t xml:space="preserve">
Benyt feltet </t>
        </r>
        <r>
          <rPr>
            <b/>
            <sz val="8"/>
            <color indexed="81"/>
            <rFont val="Tahoma"/>
          </rPr>
          <t>Køb</t>
        </r>
        <r>
          <rPr>
            <sz val="8"/>
            <color indexed="81"/>
            <rFont val="Tahoma"/>
          </rPr>
          <t xml:space="preserve"> til normale posteringer inklusiv moms.
Dette felt viser dine rene udgifter ekslusiv moms.
Du skal kun benytte dette felt hvis du har købt en momsfri vare såsom frimærker eller taxi. Hvis du skriver et beløb ind under </t>
        </r>
        <r>
          <rPr>
            <b/>
            <sz val="8"/>
            <color indexed="81"/>
            <rFont val="Tahoma"/>
          </rPr>
          <t>Udgifter</t>
        </r>
        <r>
          <rPr>
            <sz val="8"/>
            <color indexed="81"/>
            <rFont val="Tahoma"/>
          </rPr>
          <t xml:space="preserve"> vil der ikke blive trukket moms af det.
Bemærk at </t>
        </r>
        <r>
          <rPr>
            <b/>
            <sz val="8"/>
            <color indexed="81"/>
            <rFont val="Tahoma"/>
          </rPr>
          <t xml:space="preserve">Udgifter </t>
        </r>
        <r>
          <rPr>
            <sz val="8"/>
            <color indexed="81"/>
            <rFont val="Tahoma"/>
          </rPr>
          <t xml:space="preserve">her er </t>
        </r>
        <r>
          <rPr>
            <b/>
            <sz val="8"/>
            <color indexed="81"/>
            <rFont val="Tahoma"/>
          </rPr>
          <t>Køb</t>
        </r>
        <r>
          <rPr>
            <sz val="8"/>
            <color indexed="81"/>
            <rFont val="Tahoma"/>
          </rPr>
          <t xml:space="preserve"> fratrukket </t>
        </r>
        <r>
          <rPr>
            <b/>
            <sz val="8"/>
            <color indexed="81"/>
            <rFont val="Tahoma"/>
          </rPr>
          <t>Købsmoms</t>
        </r>
        <r>
          <rPr>
            <sz val="8"/>
            <color indexed="81"/>
            <rFont val="Tahoma"/>
          </rPr>
          <t>.</t>
        </r>
        <r>
          <rPr>
            <sz val="8"/>
            <color indexed="81"/>
            <rFont val="Tahoma"/>
          </rPr>
          <t xml:space="preserve">
</t>
        </r>
      </text>
    </comment>
    <comment ref="K14" authorId="0" shapeId="0" xr:uid="{00000000-0006-0000-0900-000011000000}">
      <text>
        <r>
          <rPr>
            <b/>
            <sz val="8"/>
            <color indexed="81"/>
            <rFont val="Tahoma"/>
          </rPr>
          <t>Salg</t>
        </r>
        <r>
          <rPr>
            <sz val="8"/>
            <color indexed="81"/>
            <rFont val="Tahoma"/>
          </rPr>
          <t xml:space="preserve">
Herunder skal du indskrive dine salg inklusiv moms. Den respektive omsætning vil nu blive regnet ud under </t>
        </r>
        <r>
          <rPr>
            <b/>
            <sz val="8"/>
            <color indexed="81"/>
            <rFont val="Tahoma"/>
          </rPr>
          <t>Omsætning</t>
        </r>
        <r>
          <rPr>
            <sz val="8"/>
            <color indexed="81"/>
            <rFont val="Tahoma"/>
          </rPr>
          <t xml:space="preserve"> og den respektive salgsmoms vil blive regnet ud under </t>
        </r>
        <r>
          <rPr>
            <b/>
            <sz val="8"/>
            <color indexed="81"/>
            <rFont val="Tahoma"/>
          </rPr>
          <t>Salgsmoms</t>
        </r>
        <r>
          <rPr>
            <sz val="8"/>
            <color indexed="81"/>
            <rFont val="Tahoma"/>
          </rPr>
          <t xml:space="preserve">.
</t>
        </r>
        <r>
          <rPr>
            <b/>
            <sz val="8"/>
            <color indexed="81"/>
            <rFont val="Tahoma"/>
          </rPr>
          <t>Dette felt skal kun benyttes til salg inklusiv moms!</t>
        </r>
        <r>
          <rPr>
            <sz val="8"/>
            <color indexed="81"/>
            <rFont val="Tahoma"/>
          </rPr>
          <t xml:space="preserve">
</t>
        </r>
        <r>
          <rPr>
            <b/>
            <sz val="8"/>
            <color indexed="81"/>
            <rFont val="Tahoma"/>
          </rPr>
          <t xml:space="preserve">Ved Eksport
</t>
        </r>
        <r>
          <rPr>
            <sz val="8"/>
            <color indexed="81"/>
            <rFont val="Tahoma"/>
          </rPr>
          <t xml:space="preserve">Sælger du en vare til et firma indenfor EU (sålænge du har deres SE/CVR oplysninger) eller en vare uden for EU, behøver du ikke opkræve Dansk moms. Her kan du benytte kontoen Eksport Firma EU eller Eksport Udland (udenfor EU). Når du vælger disse konti vil momsen blive fjernet. 
Sælger du en vare til en privatperson indenfor EU, skal du opkræve 25% Dansk moms, udover varens pris. Her vælger du Eksport EU Privat under konto. Så tillægges der automatisk 25% moms.
</t>
        </r>
      </text>
    </comment>
    <comment ref="L14" authorId="0" shapeId="0" xr:uid="{00000000-0006-0000-0900-000012000000}">
      <text>
        <r>
          <rPr>
            <b/>
            <sz val="8"/>
            <color indexed="81"/>
            <rFont val="Tahoma"/>
          </rPr>
          <t>Omsætning</t>
        </r>
        <r>
          <rPr>
            <sz val="8"/>
            <color indexed="81"/>
            <rFont val="Tahoma"/>
          </rPr>
          <t xml:space="preserve">
Benyt feltet </t>
        </r>
        <r>
          <rPr>
            <b/>
            <sz val="8"/>
            <color indexed="81"/>
            <rFont val="Tahoma"/>
          </rPr>
          <t>Salg</t>
        </r>
        <r>
          <rPr>
            <sz val="8"/>
            <color indexed="81"/>
            <rFont val="Tahoma"/>
          </rPr>
          <t xml:space="preserve"> til normale posteringer inklusiv moms. 
Dette felt viser din rene omsætning ekslusiv salgsmoms. 
Beløb du indskriver direkte under </t>
        </r>
        <r>
          <rPr>
            <b/>
            <sz val="8"/>
            <color indexed="81"/>
            <rFont val="Tahoma"/>
          </rPr>
          <t>Omsætning</t>
        </r>
        <r>
          <rPr>
            <sz val="8"/>
            <color indexed="81"/>
            <rFont val="Tahoma"/>
          </rPr>
          <t xml:space="preserve"> vil ikke blive fratrukket moms.
Bemærk at </t>
        </r>
        <r>
          <rPr>
            <b/>
            <sz val="8"/>
            <color indexed="81"/>
            <rFont val="Tahoma"/>
          </rPr>
          <t>Omsætning</t>
        </r>
        <r>
          <rPr>
            <sz val="8"/>
            <color indexed="81"/>
            <rFont val="Tahoma"/>
          </rPr>
          <t xml:space="preserve"> her er </t>
        </r>
        <r>
          <rPr>
            <b/>
            <sz val="8"/>
            <color indexed="81"/>
            <rFont val="Tahoma"/>
          </rPr>
          <t>Salg</t>
        </r>
        <r>
          <rPr>
            <sz val="8"/>
            <color indexed="81"/>
            <rFont val="Tahoma"/>
          </rPr>
          <t xml:space="preserve"> fratrukket </t>
        </r>
        <r>
          <rPr>
            <b/>
            <sz val="8"/>
            <color indexed="81"/>
            <rFont val="Tahoma"/>
          </rPr>
          <t>Salgsmoms</t>
        </r>
        <r>
          <rPr>
            <sz val="8"/>
            <color indexed="81"/>
            <rFont val="Tahoma"/>
          </rPr>
          <t>.
Salg af varer udenfor EU, skrives direkte ind i dette felt, da der ikke skal svares moms.</t>
        </r>
      </text>
    </comment>
    <comment ref="M14" authorId="0" shapeId="0" xr:uid="{00000000-0006-0000-0900-000013000000}">
      <text>
        <r>
          <rPr>
            <b/>
            <sz val="8"/>
            <color indexed="81"/>
            <rFont val="Tahoma"/>
          </rPr>
          <t>Købsmoms</t>
        </r>
        <r>
          <rPr>
            <sz val="8"/>
            <color indexed="81"/>
            <rFont val="Tahoma"/>
          </rPr>
          <t xml:space="preserve">
Købsmoms fratrukket det respektive køb. Købsmomsen vil automatisk blive udregnet når du indskriver et beløb inklusiv moms under </t>
        </r>
        <r>
          <rPr>
            <b/>
            <sz val="8"/>
            <color indexed="81"/>
            <rFont val="Tahoma"/>
          </rPr>
          <t>Køb</t>
        </r>
        <r>
          <rPr>
            <sz val="8"/>
            <color indexed="81"/>
            <rFont val="Tahoma"/>
          </rPr>
          <t xml:space="preserve">.
Eventuel købsmoms af varer købt indenfor EU (også moms udenfor EU) indgår i det almindelige momsregnskab, men samtidig i det seperate EU momsregnskab under bladet Moms EU.
</t>
        </r>
      </text>
    </comment>
    <comment ref="N14" authorId="0" shapeId="0" xr:uid="{00000000-0006-0000-0900-000014000000}">
      <text>
        <r>
          <rPr>
            <b/>
            <sz val="8"/>
            <color indexed="81"/>
            <rFont val="Tahoma"/>
          </rPr>
          <t xml:space="preserve">Salgsmoms
</t>
        </r>
        <r>
          <rPr>
            <sz val="8"/>
            <color indexed="81"/>
            <rFont val="Tahoma"/>
          </rPr>
          <t xml:space="preserve">
Salgsmoms fratrukket det respektive salg. Salgsmomsen vil automatisk blive udregnet når du indskriver et beløb inklusiv moms under </t>
        </r>
        <r>
          <rPr>
            <b/>
            <sz val="8"/>
            <color indexed="81"/>
            <rFont val="Tahoma"/>
          </rPr>
          <t>Salg</t>
        </r>
        <r>
          <rPr>
            <sz val="8"/>
            <color indexed="81"/>
            <rFont val="Tahoma"/>
          </rPr>
          <t>.
Eventuel salgsmoms af varer solgt indenfor EU, indgår i det almindelige momsregnskab, men samtidig i det separate EU momsregnskab under bladet Moms EU.</t>
        </r>
      </text>
    </comment>
  </commentList>
</comments>
</file>

<file path=xl/sharedStrings.xml><?xml version="1.0" encoding="utf-8"?>
<sst xmlns="http://schemas.openxmlformats.org/spreadsheetml/2006/main" count="659" uniqueCount="192">
  <si>
    <t>Omsætning Måned</t>
  </si>
  <si>
    <t>Dato</t>
  </si>
  <si>
    <t>Moms</t>
  </si>
  <si>
    <t>Købsmoms</t>
  </si>
  <si>
    <t>Salgsmoms</t>
  </si>
  <si>
    <t>Måned</t>
  </si>
  <si>
    <t>Omsætning</t>
  </si>
  <si>
    <t>April</t>
  </si>
  <si>
    <t>Maj</t>
  </si>
  <si>
    <t>Juni</t>
  </si>
  <si>
    <t>Juli</t>
  </si>
  <si>
    <t>August</t>
  </si>
  <si>
    <t>September</t>
  </si>
  <si>
    <t>Oktober</t>
  </si>
  <si>
    <t>November</t>
  </si>
  <si>
    <t>December</t>
  </si>
  <si>
    <t>Indberetning</t>
  </si>
  <si>
    <t>Resultat Måned</t>
  </si>
  <si>
    <t>Resultat</t>
  </si>
  <si>
    <t>Januar</t>
  </si>
  <si>
    <t>Februar</t>
  </si>
  <si>
    <t>Marts</t>
  </si>
  <si>
    <t>Bilagsnr.</t>
  </si>
  <si>
    <t>1 Kvartal:</t>
  </si>
  <si>
    <t>2 Kvartal:</t>
  </si>
  <si>
    <t>3 Kvartal:</t>
  </si>
  <si>
    <t>4 Kvartal:</t>
  </si>
  <si>
    <t>Ialt år:</t>
  </si>
  <si>
    <t>Salg</t>
  </si>
  <si>
    <t>Køb</t>
  </si>
  <si>
    <t>Omsætning. Således vil momsen Ikke blive</t>
  </si>
  <si>
    <t>udregnet.</t>
  </si>
  <si>
    <t>Tip!</t>
  </si>
  <si>
    <t>Momsregnskab</t>
  </si>
  <si>
    <t>Du skal her huske at kopiere formlerne fra de</t>
  </si>
  <si>
    <t xml:space="preserve">hvidt felt lige over de tilføjede rækker. Nede i </t>
  </si>
  <si>
    <t>hjørnet af markeringen er der en lille sort firkant</t>
  </si>
  <si>
    <t>som du nu kan trække nedaf, og derved kopiere</t>
  </si>
  <si>
    <t>formlerne ind i de nye rækker.</t>
  </si>
  <si>
    <t>markere det antal rækker du ønsker at tilføje.</t>
  </si>
  <si>
    <t xml:space="preserve">Højreklik de markerede rækker og tryk indsæt. </t>
  </si>
  <si>
    <t>På Told og Skat's hjemmeside kan du tilmelde</t>
  </si>
  <si>
    <t>indberetning af moms meget nemmere:</t>
  </si>
  <si>
    <t>https://www.tastselv.skat.dk/erhverv/tilmeld</t>
  </si>
  <si>
    <t>Moms er en forkortelse på Meromsætningsafgift</t>
  </si>
  <si>
    <t>og tilsvarer det engelske VAT (Value Added Tax)</t>
  </si>
  <si>
    <t xml:space="preserve">eller det tyske MWST (MehrWertSTeuer). </t>
  </si>
  <si>
    <t>Når du når ind i det nye år, kan du bare lave en</t>
  </si>
  <si>
    <t>en frisk. Check evt www.letmoms.dk for nye</t>
  </si>
  <si>
    <t>opdateringer.</t>
  </si>
  <si>
    <t>Udgifter</t>
  </si>
  <si>
    <t>Udgifter Måned</t>
  </si>
  <si>
    <t>Misser du en indberetning til told og skat, vil de</t>
  </si>
  <si>
    <t>sætte din salgsmoms til 8000,-, og du vil blive</t>
  </si>
  <si>
    <t>pålagt et gebyr på 800,-. Et venligt opkald til</t>
  </si>
  <si>
    <t>told og skat, kan dog fjerne gebyret igen.</t>
  </si>
  <si>
    <t>Moms Indberettes kvartalsvis 1 januar, 1 april</t>
  </si>
  <si>
    <t xml:space="preserve">1 juli og 1 oktober. Eller halvårligt 1 januar og </t>
  </si>
  <si>
    <t>ny kopi af dit Letmoms program, og starte på</t>
  </si>
  <si>
    <t>www.letmoms.dk</t>
  </si>
  <si>
    <t xml:space="preserve">Har du spørgsmål eller forslag til forbedringer </t>
  </si>
  <si>
    <t>er du meget velkommen til at kontakte os via</t>
  </si>
  <si>
    <t>Brugte varer købt privat er momsfrie, og kan ikke</t>
  </si>
  <si>
    <t>evt videresalg. Sådanne posteringer skrives</t>
  </si>
  <si>
    <t>fratrækkes moms, ej heller tillægges moms ved</t>
  </si>
  <si>
    <t>direkte ind under "Udgifter" eller "Omsætning".</t>
  </si>
  <si>
    <t>Her kan du læse alt om moms --&gt; skat.dk</t>
  </si>
  <si>
    <t>1 juli. Du har en frist på 1 måned og 10 dage</t>
  </si>
  <si>
    <t>efter kvartalets udløb, før du vil modtage bøder.</t>
  </si>
  <si>
    <t>www.startguiden.dk</t>
  </si>
  <si>
    <t>Her kan finde masser af gode råd og vejledning:</t>
  </si>
  <si>
    <t>Udfyld kun lysebrune felter.</t>
  </si>
  <si>
    <r>
      <t xml:space="preserve">Dog bør </t>
    </r>
    <r>
      <rPr>
        <b/>
        <sz val="8"/>
        <color indexed="63"/>
        <rFont val="Verdana"/>
        <family val="2"/>
      </rPr>
      <t>Momsfrie</t>
    </r>
    <r>
      <rPr>
        <sz val="8"/>
        <color indexed="63"/>
        <rFont val="Verdana"/>
        <family val="2"/>
      </rPr>
      <t xml:space="preserve"> køb/salg indtastes</t>
    </r>
  </si>
  <si>
    <t xml:space="preserve">direkte under henholdsvis Udgifter og </t>
  </si>
  <si>
    <t>Der er ingen moms på Taxa eller frimærker</t>
  </si>
  <si>
    <r>
      <t>dit firma til deres</t>
    </r>
    <r>
      <rPr>
        <b/>
        <sz val="8"/>
        <color indexed="63"/>
        <rFont val="Verdana"/>
        <family val="2"/>
      </rPr>
      <t xml:space="preserve"> tast selv service</t>
    </r>
    <r>
      <rPr>
        <sz val="8"/>
        <color indexed="63"/>
        <rFont val="Verdana"/>
        <family val="2"/>
      </rPr>
      <t>, der gør</t>
    </r>
  </si>
  <si>
    <r>
      <t xml:space="preserve">Du kan til hver en tid </t>
    </r>
    <r>
      <rPr>
        <b/>
        <sz val="8"/>
        <color indexed="63"/>
        <rFont val="Verdana"/>
        <family val="2"/>
      </rPr>
      <t>tilføje flere rækker</t>
    </r>
    <r>
      <rPr>
        <sz val="8"/>
        <color indexed="63"/>
        <rFont val="Verdana"/>
        <family val="2"/>
      </rPr>
      <t xml:space="preserve"> ved at</t>
    </r>
  </si>
  <si>
    <t xml:space="preserve">hvide felter. Det gør du ved at markere et </t>
  </si>
  <si>
    <t>Vækst Måned</t>
  </si>
  <si>
    <t>Oversigt Februar</t>
  </si>
  <si>
    <t>Antal Posteringer</t>
  </si>
  <si>
    <t>Konto Navn</t>
  </si>
  <si>
    <t>Konto Oversigt</t>
  </si>
  <si>
    <t>I alt</t>
  </si>
  <si>
    <t>Bemærk at listen over konti er lysebrun. Du kan således frit ændre</t>
  </si>
  <si>
    <t xml:space="preserve">for. Alle ændringer vil automatisk blive taget med i ID Drop Down </t>
  </si>
  <si>
    <t>Menuen under alle måneder.</t>
  </si>
  <si>
    <t>kontonavne i listen eller tilføje nye nederst, alt efter hvad du har brug</t>
  </si>
  <si>
    <t>Konto</t>
  </si>
  <si>
    <t>Læs mere på Letmoms.dk</t>
  </si>
  <si>
    <t>1 Halvår:</t>
  </si>
  <si>
    <t xml:space="preserve">2 Halvår: </t>
  </si>
  <si>
    <t>Lagerstyring</t>
  </si>
  <si>
    <t>Produkt Navn</t>
  </si>
  <si>
    <t>På Lager</t>
  </si>
  <si>
    <t>Antal</t>
  </si>
  <si>
    <t>Ialt</t>
  </si>
  <si>
    <t>Bemærk at listen over varer er lysebrun. Du kan således frit ændre</t>
  </si>
  <si>
    <t>varenavne i listen eller tilføje nye, alt efter hvad du har brug</t>
  </si>
  <si>
    <t>Menuen i Lagerstyring under alle måneder.</t>
  </si>
  <si>
    <t xml:space="preserve">for. Alle ændringer vil automatisk blive taget med i Drop Down </t>
  </si>
  <si>
    <t>Solgte varer i alt</t>
  </si>
  <si>
    <t>På lager i alt</t>
  </si>
  <si>
    <t>#</t>
  </si>
  <si>
    <t>Kontorartikler</t>
  </si>
  <si>
    <t>Mindre anskaffelser</t>
  </si>
  <si>
    <t>Rejseudgifter</t>
  </si>
  <si>
    <t>Gaver og blomster</t>
  </si>
  <si>
    <t>Telefon</t>
  </si>
  <si>
    <t>Varekøb</t>
  </si>
  <si>
    <t>Køb Ialt</t>
  </si>
  <si>
    <t>Kontonavn</t>
  </si>
  <si>
    <t>Oversigt Januar</t>
  </si>
  <si>
    <t>Oversigt Marts</t>
  </si>
  <si>
    <t>Oversigt December</t>
  </si>
  <si>
    <t>Oversigt November</t>
  </si>
  <si>
    <t>Oversigt Oktober</t>
  </si>
  <si>
    <t>Oversigt September</t>
  </si>
  <si>
    <t>Oversigt August</t>
  </si>
  <si>
    <t>Oversigt Juli</t>
  </si>
  <si>
    <t>Oversigt Juni</t>
  </si>
  <si>
    <t>Oversigt Maj</t>
  </si>
  <si>
    <t>Oversigt April</t>
  </si>
  <si>
    <t>Produktnavn</t>
  </si>
  <si>
    <t>for. Alle ændringer vil automatisk blive taget med i Konto listen</t>
  </si>
  <si>
    <t>under alle måneder.</t>
  </si>
  <si>
    <t>Skriv dine varer ind her!</t>
  </si>
  <si>
    <t>Salg Ialt</t>
  </si>
  <si>
    <t>Andet Salg</t>
  </si>
  <si>
    <t>-</t>
  </si>
  <si>
    <t xml:space="preserve">Salg Ialt </t>
  </si>
  <si>
    <t>Momsregnskab Ialt</t>
  </si>
  <si>
    <t>Købskonti -»</t>
  </si>
  <si>
    <t>Salgskonti -»</t>
  </si>
  <si>
    <t>Købte varer i alt</t>
  </si>
  <si>
    <t>Ind</t>
  </si>
  <si>
    <t>Ud</t>
  </si>
  <si>
    <t xml:space="preserve"> Juni</t>
  </si>
  <si>
    <t>Ind i alt</t>
  </si>
  <si>
    <t>Ud i alt</t>
  </si>
  <si>
    <t>Kassebeholdning</t>
  </si>
  <si>
    <t>Indsat Ialt</t>
  </si>
  <si>
    <t>Udtaget Ialt</t>
  </si>
  <si>
    <t>Aktivitet</t>
  </si>
  <si>
    <t>Her har du et overblik over din kassebeholdning og aktiviteten i indsættelse og udtagnigner.</t>
  </si>
  <si>
    <t>Du skal ikke ændre noget her. Hvis du vil ændre i Kontinavne skal det gøres under fanebladet</t>
  </si>
  <si>
    <t>Konti.</t>
  </si>
  <si>
    <t>Royalty Herbalife</t>
  </si>
  <si>
    <t>Bonus Herbalife</t>
  </si>
  <si>
    <t>Markedsføring</t>
  </si>
  <si>
    <t>Kursus</t>
  </si>
  <si>
    <t>Indtægter i alt</t>
  </si>
  <si>
    <t>Porto og fragt</t>
  </si>
  <si>
    <t>Repræsentation</t>
  </si>
  <si>
    <t>Internet driftsudgifter</t>
  </si>
  <si>
    <t>Indtægter</t>
  </si>
  <si>
    <t>Omkostninger</t>
  </si>
  <si>
    <t>Omkostninger i alt</t>
  </si>
  <si>
    <t>Fitness abonnementer</t>
  </si>
  <si>
    <t>Hotel</t>
  </si>
  <si>
    <t>Gebyrer</t>
  </si>
  <si>
    <t>Kassebeholdning ialt</t>
  </si>
  <si>
    <t>INDTÆGTER I ALT</t>
  </si>
  <si>
    <t>VAREFORBRUG</t>
  </si>
  <si>
    <t>VAREFORBRUG IALT</t>
  </si>
  <si>
    <t>DÆKNINGSBIDRAG</t>
  </si>
  <si>
    <t>ADMINISTRATION</t>
  </si>
  <si>
    <t>ADMINISTRATION I ALT</t>
  </si>
  <si>
    <t>SALGSOMKOSTNINGER</t>
  </si>
  <si>
    <t>SALGSOMKOSTNINGER I ALT</t>
  </si>
  <si>
    <t>RESULTAT FØR FINANSIELLE POSTER</t>
  </si>
  <si>
    <t>RESULTAT EFTER FINANSIELLE POSTER</t>
  </si>
  <si>
    <t>Andet varesalg</t>
  </si>
  <si>
    <t>Varekøb Herbalife</t>
  </si>
  <si>
    <t>Varelager primo</t>
  </si>
  <si>
    <t>Varelager ultimo</t>
  </si>
  <si>
    <t>Porto &amp; Fragt</t>
  </si>
  <si>
    <t>Formål</t>
  </si>
  <si>
    <t>KM start</t>
  </si>
  <si>
    <t>KM slut</t>
  </si>
  <si>
    <t>KM kørt</t>
  </si>
  <si>
    <t>Kørte kilometer i alt</t>
  </si>
  <si>
    <t>Medarbejdende ægtefælle</t>
  </si>
  <si>
    <t>- Privat andel telefon</t>
  </si>
  <si>
    <t>Salg Herbalife</t>
  </si>
  <si>
    <t>Ingredienser til smagsprøver mv.</t>
  </si>
  <si>
    <t>KM regnskab 2018</t>
  </si>
  <si>
    <t>Salg Herbalife produkter</t>
  </si>
  <si>
    <t>Royalty og grossist Herbalife</t>
  </si>
  <si>
    <t>Kilometergodtgørelse 3,54 kr./km</t>
  </si>
  <si>
    <t>Husleje</t>
  </si>
  <si>
    <t>Årsregnskab år 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</si>
</sst>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quot;kr&quot;\ * #,##0.00_);_(&quot;kr&quot;\ * \(#,##0.00\);_(&quot;kr&quot;\ * &quot;-&quot;??_);_(@_)"/>
    <numFmt numFmtId="166" formatCode="_(* #,##0_);_(* \(#,##0\);_(* &quot;-&quot;??_);_(@_)"/>
    <numFmt numFmtId="167" formatCode="&quot;kr.&quot;\ #,##0.00"/>
  </numFmts>
  <fonts count="32" x14ac:knownFonts="1">
    <font>
      <sz val="10"/>
      <name val="Arial"/>
    </font>
    <font>
      <sz val="10"/>
      <name val="Arial"/>
    </font>
    <font>
      <b/>
      <sz val="10"/>
      <name val="Arial"/>
      <family val="2"/>
    </font>
    <font>
      <sz val="10"/>
      <name val="Arial"/>
      <family val="2"/>
    </font>
    <font>
      <u/>
      <sz val="10"/>
      <color indexed="12"/>
      <name val="Arial"/>
    </font>
    <font>
      <sz val="8"/>
      <name val="Arial"/>
    </font>
    <font>
      <sz val="8"/>
      <color indexed="63"/>
      <name val="Verdana"/>
      <family val="2"/>
    </font>
    <font>
      <sz val="10"/>
      <color indexed="63"/>
      <name val="Arial"/>
      <family val="2"/>
    </font>
    <font>
      <sz val="10"/>
      <color indexed="63"/>
      <name val="Verdana"/>
      <family val="2"/>
    </font>
    <font>
      <b/>
      <sz val="8"/>
      <color indexed="63"/>
      <name val="Verdana"/>
      <family val="2"/>
    </font>
    <font>
      <b/>
      <sz val="14"/>
      <color indexed="63"/>
      <name val="Verdana"/>
      <family val="2"/>
    </font>
    <font>
      <sz val="8"/>
      <name val="Verdana"/>
      <family val="2"/>
    </font>
    <font>
      <b/>
      <sz val="8"/>
      <color indexed="10"/>
      <name val="Verdana"/>
      <family val="2"/>
    </font>
    <font>
      <b/>
      <sz val="8"/>
      <name val="Verdana"/>
      <family val="2"/>
    </font>
    <font>
      <sz val="8"/>
      <name val="Arial"/>
      <family val="2"/>
    </font>
    <font>
      <sz val="8"/>
      <color indexed="81"/>
      <name val="Tahoma"/>
    </font>
    <font>
      <b/>
      <sz val="8"/>
      <color indexed="81"/>
      <name val="Tahoma"/>
    </font>
    <font>
      <sz val="8"/>
      <color indexed="55"/>
      <name val="Verdana"/>
      <family val="2"/>
    </font>
    <font>
      <sz val="8"/>
      <color indexed="23"/>
      <name val="Verdana"/>
      <family val="2"/>
    </font>
    <font>
      <b/>
      <sz val="8"/>
      <color indexed="55"/>
      <name val="Verdana"/>
      <family val="2"/>
    </font>
    <font>
      <b/>
      <sz val="10"/>
      <color indexed="63"/>
      <name val="Verdana"/>
      <family val="2"/>
    </font>
    <font>
      <u/>
      <sz val="8"/>
      <color indexed="63"/>
      <name val="Verdana"/>
      <family val="2"/>
    </font>
    <font>
      <b/>
      <u val="singleAccounting"/>
      <sz val="8"/>
      <name val="Verdana"/>
      <family val="2"/>
    </font>
    <font>
      <b/>
      <sz val="10"/>
      <color indexed="55"/>
      <name val="Arial"/>
      <family val="2"/>
    </font>
    <font>
      <sz val="10"/>
      <color indexed="55"/>
      <name val="Arial"/>
      <family val="2"/>
    </font>
    <font>
      <b/>
      <sz val="7"/>
      <color indexed="55"/>
      <name val="Verdana"/>
      <family val="2"/>
    </font>
    <font>
      <b/>
      <sz val="14"/>
      <color indexed="55"/>
      <name val="Arial"/>
      <family val="2"/>
    </font>
    <font>
      <i/>
      <sz val="8"/>
      <color indexed="63"/>
      <name val="Verdana"/>
      <family val="2"/>
    </font>
    <font>
      <b/>
      <sz val="10"/>
      <name val="Arial"/>
    </font>
    <font>
      <sz val="24"/>
      <name val="Arial"/>
      <family val="2"/>
    </font>
    <font>
      <b/>
      <sz val="18"/>
      <name val="Arial"/>
      <family val="2"/>
    </font>
    <font>
      <u/>
      <sz val="10"/>
      <color indexed="12"/>
      <name val="Arial"/>
      <family val="2"/>
    </font>
  </fonts>
  <fills count="13">
    <fill>
      <patternFill patternType="none"/>
    </fill>
    <fill>
      <patternFill patternType="gray125"/>
    </fill>
    <fill>
      <patternFill patternType="solid">
        <fgColor indexed="52"/>
        <bgColor indexed="64"/>
      </patternFill>
    </fill>
    <fill>
      <patternFill patternType="solid">
        <fgColor indexed="22"/>
        <bgColor indexed="64"/>
      </patternFill>
    </fill>
    <fill>
      <patternFill patternType="solid">
        <fgColor indexed="45"/>
        <bgColor indexed="64"/>
      </patternFill>
    </fill>
    <fill>
      <patternFill patternType="solid">
        <fgColor indexed="61"/>
        <bgColor indexed="64"/>
      </patternFill>
    </fill>
    <fill>
      <patternFill patternType="solid">
        <fgColor indexed="46"/>
        <bgColor indexed="64"/>
      </patternFill>
    </fill>
    <fill>
      <patternFill patternType="solid">
        <fgColor indexed="43"/>
        <bgColor indexed="64"/>
      </patternFill>
    </fill>
    <fill>
      <patternFill patternType="solid">
        <fgColor indexed="51"/>
        <bgColor indexed="64"/>
      </patternFill>
    </fill>
    <fill>
      <patternFill patternType="solid">
        <fgColor indexed="31"/>
        <bgColor indexed="64"/>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s>
  <borders count="88">
    <border>
      <left/>
      <right/>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diagonal/>
    </border>
    <border>
      <left/>
      <right style="medium">
        <color auto="1"/>
      </right>
      <top/>
      <bottom style="medium">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top style="thin">
        <color auto="1"/>
      </top>
      <bottom/>
      <diagonal/>
    </border>
    <border>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right style="thin">
        <color auto="1"/>
      </right>
      <top/>
      <bottom style="medium">
        <color auto="1"/>
      </bottom>
      <diagonal/>
    </border>
    <border>
      <left/>
      <right style="medium">
        <color auto="1"/>
      </right>
      <top style="thin">
        <color auto="1"/>
      </top>
      <bottom style="thin">
        <color auto="1"/>
      </bottom>
      <diagonal/>
    </border>
    <border>
      <left/>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style="thin">
        <color auto="1"/>
      </top>
      <bottom style="thin">
        <color auto="1"/>
      </bottom>
      <diagonal/>
    </border>
    <border>
      <left style="thin">
        <color auto="1"/>
      </left>
      <right/>
      <top/>
      <bottom style="medium">
        <color auto="1"/>
      </bottom>
      <diagonal/>
    </border>
    <border>
      <left/>
      <right style="thin">
        <color indexed="28"/>
      </right>
      <top/>
      <bottom style="thin">
        <color indexed="28"/>
      </bottom>
      <diagonal/>
    </border>
    <border>
      <left style="thin">
        <color indexed="28"/>
      </left>
      <right style="thin">
        <color indexed="28"/>
      </right>
      <top/>
      <bottom style="thin">
        <color indexed="28"/>
      </bottom>
      <diagonal/>
    </border>
    <border>
      <left style="thin">
        <color indexed="28"/>
      </left>
      <right style="thin">
        <color indexed="28"/>
      </right>
      <top style="thin">
        <color indexed="28"/>
      </top>
      <bottom style="thin">
        <color auto="1"/>
      </bottom>
      <diagonal/>
    </border>
    <border>
      <left style="thin">
        <color indexed="28"/>
      </left>
      <right/>
      <top/>
      <bottom style="thin">
        <color indexed="28"/>
      </bottom>
      <diagonal/>
    </border>
    <border>
      <left/>
      <right style="thin">
        <color indexed="28"/>
      </right>
      <top style="thin">
        <color indexed="28"/>
      </top>
      <bottom style="thin">
        <color indexed="28"/>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medium">
        <color auto="1"/>
      </right>
      <top/>
      <bottom style="thin">
        <color indexed="28"/>
      </bottom>
      <diagonal/>
    </border>
    <border>
      <left style="medium">
        <color auto="1"/>
      </left>
      <right style="thin">
        <color auto="1"/>
      </right>
      <top/>
      <bottom/>
      <diagonal/>
    </border>
    <border>
      <left style="thin">
        <color auto="1"/>
      </left>
      <right style="medium">
        <color auto="1"/>
      </right>
      <top/>
      <bottom style="medium">
        <color auto="1"/>
      </bottom>
      <diagonal/>
    </border>
    <border>
      <left style="medium">
        <color auto="1"/>
      </left>
      <right style="thin">
        <color auto="1"/>
      </right>
      <top style="thin">
        <color auto="1"/>
      </top>
      <bottom style="thin">
        <color indexed="28"/>
      </bottom>
      <diagonal/>
    </border>
    <border>
      <left style="medium">
        <color auto="1"/>
      </left>
      <right style="thin">
        <color auto="1"/>
      </right>
      <top style="thin">
        <color indexed="28"/>
      </top>
      <bottom style="thin">
        <color indexed="28"/>
      </bottom>
      <diagonal/>
    </border>
    <border>
      <left style="thin">
        <color auto="1"/>
      </left>
      <right style="medium">
        <color auto="1"/>
      </right>
      <top style="thin">
        <color indexed="28"/>
      </top>
      <bottom style="thin">
        <color indexed="28"/>
      </bottom>
      <diagonal/>
    </border>
    <border>
      <left style="thin">
        <color auto="1"/>
      </left>
      <right style="medium">
        <color auto="1"/>
      </right>
      <top/>
      <bottom style="thin">
        <color indexed="28"/>
      </bottom>
      <diagonal/>
    </border>
    <border>
      <left/>
      <right style="thin">
        <color indexed="28"/>
      </right>
      <top style="thin">
        <color indexed="28"/>
      </top>
      <bottom style="thin">
        <color auto="1"/>
      </bottom>
      <diagonal/>
    </border>
    <border>
      <left style="medium">
        <color auto="1"/>
      </left>
      <right style="thin">
        <color auto="1"/>
      </right>
      <top/>
      <bottom style="thin">
        <color indexed="28"/>
      </bottom>
      <diagonal/>
    </border>
    <border>
      <left style="medium">
        <color auto="1"/>
      </left>
      <right style="thin">
        <color auto="1"/>
      </right>
      <top style="thin">
        <color indexed="28"/>
      </top>
      <bottom style="medium">
        <color auto="1"/>
      </bottom>
      <diagonal/>
    </border>
    <border>
      <left/>
      <right/>
      <top/>
      <bottom style="thin">
        <color indexed="28"/>
      </bottom>
      <diagonal/>
    </border>
    <border>
      <left/>
      <right/>
      <top style="thin">
        <color indexed="28"/>
      </top>
      <bottom style="thin">
        <color indexed="28"/>
      </bottom>
      <diagonal/>
    </border>
    <border>
      <left/>
      <right/>
      <top style="thin">
        <color indexed="28"/>
      </top>
      <bottom style="medium">
        <color auto="1"/>
      </bottom>
      <diagonal/>
    </border>
    <border>
      <left style="thin">
        <color auto="1"/>
      </left>
      <right style="medium">
        <color auto="1"/>
      </right>
      <top style="thin">
        <color indexed="28"/>
      </top>
      <bottom style="medium">
        <color auto="1"/>
      </bottom>
      <diagonal/>
    </border>
    <border>
      <left/>
      <right style="thin">
        <color auto="1"/>
      </right>
      <top style="thin">
        <color auto="1"/>
      </top>
      <bottom style="medium">
        <color auto="1"/>
      </bottom>
      <diagonal/>
    </border>
    <border>
      <left/>
      <right style="thin">
        <color auto="1"/>
      </right>
      <top/>
      <bottom/>
      <diagonal/>
    </border>
    <border>
      <left/>
      <right style="thin">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bottom style="thin">
        <color indexed="28"/>
      </bottom>
      <diagonal/>
    </border>
    <border>
      <left style="thin">
        <color auto="1"/>
      </left>
      <right style="thin">
        <color auto="1"/>
      </right>
      <top style="thin">
        <color indexed="28"/>
      </top>
      <bottom style="thin">
        <color indexed="28"/>
      </bottom>
      <diagonal/>
    </border>
    <border>
      <left style="thin">
        <color indexed="28"/>
      </left>
      <right style="thin">
        <color indexed="28"/>
      </right>
      <top/>
      <bottom style="thin">
        <color auto="1"/>
      </bottom>
      <diagonal/>
    </border>
    <border>
      <left/>
      <right style="thin">
        <color indexed="28"/>
      </right>
      <top/>
      <bottom style="thin">
        <color auto="1"/>
      </bottom>
      <diagonal/>
    </border>
    <border>
      <left style="thin">
        <color auto="1"/>
      </left>
      <right style="thin">
        <color auto="1"/>
      </right>
      <top style="thin">
        <color indexed="28"/>
      </top>
      <bottom style="medium">
        <color auto="1"/>
      </bottom>
      <diagonal/>
    </border>
    <border>
      <left style="thin">
        <color auto="1"/>
      </left>
      <right/>
      <top style="thin">
        <color auto="1"/>
      </top>
      <bottom style="medium">
        <color auto="1"/>
      </bottom>
      <diagonal/>
    </border>
    <border>
      <left style="thin">
        <color auto="1"/>
      </left>
      <right style="thin">
        <color auto="1"/>
      </right>
      <top/>
      <bottom/>
      <diagonal/>
    </border>
    <border>
      <left/>
      <right style="thin">
        <color indexed="28"/>
      </right>
      <top/>
      <bottom/>
      <diagonal/>
    </border>
    <border>
      <left style="thin">
        <color indexed="28"/>
      </left>
      <right style="thin">
        <color indexed="28"/>
      </right>
      <top/>
      <bottom/>
      <diagonal/>
    </border>
    <border>
      <left/>
      <right style="thin">
        <color indexed="28"/>
      </right>
      <top style="thin">
        <color indexed="28"/>
      </top>
      <bottom/>
      <diagonal/>
    </border>
    <border>
      <left style="thin">
        <color indexed="28"/>
      </left>
      <right style="thin">
        <color indexed="28"/>
      </right>
      <top style="thin">
        <color indexed="28"/>
      </top>
      <bottom/>
      <diagonal/>
    </border>
    <border>
      <left style="thin">
        <color indexed="28"/>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165" fontId="1" fillId="0" borderId="0" applyFont="0" applyFill="0" applyBorder="0" applyAlignment="0" applyProtection="0"/>
    <xf numFmtId="0" fontId="4" fillId="0" borderId="0" applyNumberFormat="0" applyFill="0" applyBorder="0" applyAlignment="0" applyProtection="0">
      <alignment vertical="top"/>
      <protection locked="0"/>
    </xf>
    <xf numFmtId="9" fontId="1" fillId="0" borderId="0" applyFont="0" applyFill="0" applyBorder="0" applyAlignment="0" applyProtection="0"/>
  </cellStyleXfs>
  <cellXfs count="392">
    <xf numFmtId="0" fontId="0" fillId="0" borderId="0" xfId="0"/>
    <xf numFmtId="0" fontId="2" fillId="2" borderId="0" xfId="0" applyFont="1" applyFill="1" applyBorder="1"/>
    <xf numFmtId="0" fontId="0" fillId="2" borderId="0" xfId="0" applyFill="1" applyBorder="1"/>
    <xf numFmtId="0" fontId="3" fillId="3" borderId="0" xfId="0" applyFont="1" applyFill="1"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6" fillId="3" borderId="4" xfId="0" applyFont="1" applyFill="1" applyBorder="1"/>
    <xf numFmtId="0" fontId="6" fillId="3" borderId="8" xfId="0" applyFont="1" applyFill="1" applyBorder="1"/>
    <xf numFmtId="0" fontId="6" fillId="3" borderId="3" xfId="0" applyFont="1" applyFill="1" applyBorder="1"/>
    <xf numFmtId="0" fontId="6" fillId="3" borderId="0" xfId="0" applyFont="1" applyFill="1" applyBorder="1"/>
    <xf numFmtId="0" fontId="6" fillId="2" borderId="0" xfId="0" applyFont="1" applyFill="1" applyBorder="1"/>
    <xf numFmtId="0" fontId="7" fillId="4" borderId="9" xfId="0" applyFont="1" applyFill="1" applyBorder="1"/>
    <xf numFmtId="0" fontId="9" fillId="3" borderId="10" xfId="0" applyFont="1" applyFill="1" applyBorder="1"/>
    <xf numFmtId="165" fontId="6" fillId="0" borderId="0" xfId="2" applyFont="1" applyBorder="1"/>
    <xf numFmtId="165" fontId="6" fillId="0" borderId="3" xfId="2" applyFont="1" applyBorder="1"/>
    <xf numFmtId="0" fontId="9" fillId="3" borderId="11" xfId="0" applyFont="1" applyFill="1" applyBorder="1" applyAlignment="1">
      <alignment horizontal="left"/>
    </xf>
    <xf numFmtId="0" fontId="6" fillId="3" borderId="12" xfId="0" applyFont="1" applyFill="1" applyBorder="1"/>
    <xf numFmtId="0" fontId="9" fillId="3" borderId="13" xfId="0" applyFont="1" applyFill="1" applyBorder="1"/>
    <xf numFmtId="165" fontId="6" fillId="4" borderId="14" xfId="2" applyFont="1" applyFill="1" applyBorder="1"/>
    <xf numFmtId="165" fontId="6" fillId="4" borderId="15" xfId="0" applyNumberFormat="1" applyFont="1" applyFill="1" applyBorder="1"/>
    <xf numFmtId="165" fontId="6" fillId="0" borderId="0" xfId="0" applyNumberFormat="1" applyFont="1" applyBorder="1"/>
    <xf numFmtId="165" fontId="6" fillId="3" borderId="11" xfId="2" applyFont="1" applyFill="1" applyBorder="1"/>
    <xf numFmtId="165" fontId="6" fillId="3" borderId="12" xfId="2" applyFont="1" applyFill="1" applyBorder="1"/>
    <xf numFmtId="0" fontId="9" fillId="3" borderId="16" xfId="0" applyFont="1" applyFill="1" applyBorder="1"/>
    <xf numFmtId="0" fontId="9" fillId="3" borderId="17" xfId="0" applyFont="1" applyFill="1" applyBorder="1"/>
    <xf numFmtId="0" fontId="9" fillId="3" borderId="11" xfId="0" applyFont="1" applyFill="1" applyBorder="1"/>
    <xf numFmtId="165" fontId="9" fillId="2" borderId="0" xfId="0" applyNumberFormat="1" applyFont="1" applyFill="1" applyBorder="1"/>
    <xf numFmtId="0" fontId="10" fillId="4" borderId="19" xfId="0" applyFont="1" applyFill="1" applyBorder="1"/>
    <xf numFmtId="0" fontId="9" fillId="4" borderId="19" xfId="0" applyFont="1" applyFill="1" applyBorder="1"/>
    <xf numFmtId="0" fontId="6" fillId="4" borderId="20" xfId="0" applyFont="1" applyFill="1" applyBorder="1"/>
    <xf numFmtId="0" fontId="11" fillId="2" borderId="0" xfId="0" applyFont="1" applyFill="1" applyBorder="1"/>
    <xf numFmtId="0" fontId="11" fillId="2" borderId="4" xfId="0" applyFont="1" applyFill="1" applyBorder="1"/>
    <xf numFmtId="0" fontId="6" fillId="4" borderId="9" xfId="0" applyFont="1" applyFill="1" applyBorder="1"/>
    <xf numFmtId="165" fontId="11" fillId="2" borderId="4" xfId="0" applyNumberFormat="1" applyFont="1" applyFill="1" applyBorder="1"/>
    <xf numFmtId="0" fontId="11" fillId="3" borderId="21" xfId="0" applyFont="1" applyFill="1" applyBorder="1"/>
    <xf numFmtId="0" fontId="13" fillId="2" borderId="0" xfId="0" applyFont="1" applyFill="1" applyBorder="1"/>
    <xf numFmtId="0" fontId="11" fillId="3" borderId="22" xfId="0" applyFont="1" applyFill="1" applyBorder="1"/>
    <xf numFmtId="0" fontId="11" fillId="3" borderId="6" xfId="0" applyFont="1" applyFill="1" applyBorder="1"/>
    <xf numFmtId="0" fontId="11" fillId="3" borderId="8" xfId="0" applyFont="1" applyFill="1" applyBorder="1"/>
    <xf numFmtId="0" fontId="9" fillId="3" borderId="25" xfId="0" applyFont="1" applyFill="1" applyBorder="1"/>
    <xf numFmtId="0" fontId="9" fillId="3" borderId="26" xfId="0" applyFont="1" applyFill="1" applyBorder="1"/>
    <xf numFmtId="0" fontId="9" fillId="3" borderId="27" xfId="0" applyFont="1" applyFill="1" applyBorder="1"/>
    <xf numFmtId="165" fontId="9" fillId="0" borderId="13" xfId="0" applyNumberFormat="1" applyFont="1" applyFill="1" applyBorder="1"/>
    <xf numFmtId="165" fontId="9" fillId="0" borderId="15" xfId="0" applyNumberFormat="1" applyFont="1" applyFill="1" applyBorder="1"/>
    <xf numFmtId="165" fontId="9" fillId="0" borderId="28" xfId="0" applyNumberFormat="1" applyFont="1" applyFill="1" applyBorder="1"/>
    <xf numFmtId="165" fontId="9" fillId="0" borderId="13" xfId="2" applyFont="1" applyFill="1" applyBorder="1"/>
    <xf numFmtId="0" fontId="9" fillId="2" borderId="0" xfId="0" applyFont="1" applyFill="1" applyBorder="1"/>
    <xf numFmtId="0" fontId="6" fillId="5" borderId="29" xfId="0" applyFont="1" applyFill="1" applyBorder="1"/>
    <xf numFmtId="0" fontId="6" fillId="3" borderId="21" xfId="0" applyFont="1" applyFill="1" applyBorder="1"/>
    <xf numFmtId="0" fontId="6" fillId="5" borderId="30" xfId="0" applyFont="1" applyFill="1" applyBorder="1"/>
    <xf numFmtId="0" fontId="6" fillId="5" borderId="31" xfId="0" applyFont="1" applyFill="1" applyBorder="1"/>
    <xf numFmtId="0" fontId="6" fillId="3" borderId="32" xfId="0" applyFont="1" applyFill="1" applyBorder="1"/>
    <xf numFmtId="0" fontId="6" fillId="3" borderId="22" xfId="0" applyFont="1" applyFill="1" applyBorder="1"/>
    <xf numFmtId="0" fontId="6" fillId="3" borderId="5" xfId="0" applyFont="1" applyFill="1" applyBorder="1"/>
    <xf numFmtId="0" fontId="6" fillId="3" borderId="6" xfId="0" applyFont="1" applyFill="1" applyBorder="1"/>
    <xf numFmtId="0" fontId="7" fillId="2" borderId="4" xfId="0" applyFont="1" applyFill="1" applyBorder="1"/>
    <xf numFmtId="0" fontId="6" fillId="2" borderId="6" xfId="0" applyFont="1" applyFill="1" applyBorder="1"/>
    <xf numFmtId="0" fontId="0" fillId="3" borderId="4" xfId="0" applyFill="1" applyBorder="1"/>
    <xf numFmtId="0" fontId="3" fillId="3" borderId="6" xfId="0" applyFont="1" applyFill="1" applyBorder="1"/>
    <xf numFmtId="0" fontId="0" fillId="3" borderId="8" xfId="0" applyFill="1" applyBorder="1"/>
    <xf numFmtId="0" fontId="7" fillId="3" borderId="0" xfId="0" applyFont="1" applyFill="1" applyBorder="1"/>
    <xf numFmtId="0" fontId="7" fillId="3" borderId="4" xfId="0" applyFont="1" applyFill="1" applyBorder="1"/>
    <xf numFmtId="0" fontId="9" fillId="3" borderId="33" xfId="0" applyFont="1" applyFill="1" applyBorder="1"/>
    <xf numFmtId="0" fontId="6" fillId="5" borderId="14" xfId="0" applyFont="1" applyFill="1" applyBorder="1"/>
    <xf numFmtId="0" fontId="6" fillId="5" borderId="28" xfId="0" applyFont="1" applyFill="1" applyBorder="1"/>
    <xf numFmtId="0" fontId="8" fillId="3" borderId="6" xfId="0" applyFont="1" applyFill="1" applyBorder="1"/>
    <xf numFmtId="0" fontId="8" fillId="3" borderId="8" xfId="0" applyFont="1" applyFill="1" applyBorder="1"/>
    <xf numFmtId="0" fontId="6" fillId="3" borderId="34" xfId="0" applyFont="1" applyFill="1" applyBorder="1"/>
    <xf numFmtId="0" fontId="6" fillId="3" borderId="35" xfId="0" applyFont="1" applyFill="1" applyBorder="1"/>
    <xf numFmtId="0" fontId="6" fillId="4" borderId="28" xfId="0" applyFont="1" applyFill="1" applyBorder="1"/>
    <xf numFmtId="0" fontId="6" fillId="5" borderId="36" xfId="0" applyFont="1" applyFill="1" applyBorder="1"/>
    <xf numFmtId="0" fontId="6" fillId="3" borderId="37" xfId="3" applyFont="1" applyFill="1" applyBorder="1" applyAlignment="1" applyProtection="1"/>
    <xf numFmtId="165" fontId="6" fillId="3" borderId="0" xfId="0" applyNumberFormat="1" applyFont="1" applyFill="1" applyBorder="1"/>
    <xf numFmtId="165" fontId="6" fillId="3" borderId="4" xfId="0" applyNumberFormat="1" applyFont="1" applyFill="1" applyBorder="1"/>
    <xf numFmtId="0" fontId="14" fillId="3" borderId="0" xfId="0" applyFont="1" applyFill="1" applyBorder="1"/>
    <xf numFmtId="0" fontId="5" fillId="3" borderId="4" xfId="0" applyFont="1" applyFill="1" applyBorder="1"/>
    <xf numFmtId="0" fontId="14" fillId="3" borderId="6" xfId="0" applyFont="1" applyFill="1" applyBorder="1"/>
    <xf numFmtId="0" fontId="5" fillId="3" borderId="8" xfId="0" applyFont="1" applyFill="1" applyBorder="1"/>
    <xf numFmtId="14" fontId="6" fillId="5" borderId="38" xfId="0" applyNumberFormat="1" applyFont="1" applyFill="1" applyBorder="1" applyAlignment="1">
      <alignment horizontal="right"/>
    </xf>
    <xf numFmtId="166" fontId="6" fillId="5" borderId="39" xfId="1" applyNumberFormat="1" applyFont="1" applyFill="1" applyBorder="1" applyAlignment="1">
      <alignment horizontal="right"/>
    </xf>
    <xf numFmtId="0" fontId="6" fillId="5" borderId="39" xfId="0" applyFont="1" applyFill="1" applyBorder="1"/>
    <xf numFmtId="0" fontId="6" fillId="5" borderId="40" xfId="0" applyFont="1" applyFill="1" applyBorder="1"/>
    <xf numFmtId="165" fontId="6" fillId="5" borderId="38" xfId="2" applyFont="1" applyFill="1" applyBorder="1"/>
    <xf numFmtId="165" fontId="6" fillId="0" borderId="41" xfId="2" applyFont="1" applyBorder="1"/>
    <xf numFmtId="165" fontId="6" fillId="5" borderId="42" xfId="2" applyFont="1" applyFill="1" applyBorder="1"/>
    <xf numFmtId="165" fontId="6" fillId="5" borderId="40" xfId="2" applyFont="1" applyFill="1" applyBorder="1"/>
    <xf numFmtId="165" fontId="6" fillId="0" borderId="38" xfId="2" applyFont="1" applyBorder="1"/>
    <xf numFmtId="0" fontId="9" fillId="4" borderId="10" xfId="0" applyFont="1" applyFill="1" applyBorder="1"/>
    <xf numFmtId="0" fontId="9" fillId="4" borderId="16" xfId="0" applyFont="1" applyFill="1" applyBorder="1"/>
    <xf numFmtId="166" fontId="6" fillId="3" borderId="33" xfId="1" applyNumberFormat="1" applyFont="1" applyFill="1" applyBorder="1" applyAlignment="1">
      <alignment horizontal="right"/>
    </xf>
    <xf numFmtId="0" fontId="6" fillId="2" borderId="0" xfId="3" applyFont="1" applyFill="1" applyBorder="1" applyAlignment="1" applyProtection="1"/>
    <xf numFmtId="0" fontId="9" fillId="4" borderId="47" xfId="0" applyFont="1" applyFill="1" applyBorder="1" applyAlignment="1">
      <alignment horizontal="center"/>
    </xf>
    <xf numFmtId="0" fontId="9" fillId="4" borderId="48" xfId="0" applyFont="1" applyFill="1" applyBorder="1" applyAlignment="1">
      <alignment horizontal="center"/>
    </xf>
    <xf numFmtId="0" fontId="9" fillId="4" borderId="17" xfId="0" applyFont="1" applyFill="1" applyBorder="1" applyAlignment="1">
      <alignment horizontal="center"/>
    </xf>
    <xf numFmtId="165" fontId="9" fillId="4" borderId="24" xfId="0" applyNumberFormat="1" applyFont="1" applyFill="1" applyBorder="1"/>
    <xf numFmtId="165" fontId="9" fillId="4" borderId="6" xfId="0" applyNumberFormat="1" applyFont="1" applyFill="1" applyBorder="1"/>
    <xf numFmtId="165" fontId="6" fillId="2" borderId="0" xfId="0" applyNumberFormat="1" applyFont="1" applyFill="1" applyBorder="1"/>
    <xf numFmtId="0" fontId="6" fillId="2" borderId="4" xfId="0" applyFont="1" applyFill="1" applyBorder="1"/>
    <xf numFmtId="0" fontId="12" fillId="2" borderId="0" xfId="0" applyFont="1" applyFill="1" applyBorder="1"/>
    <xf numFmtId="165" fontId="9" fillId="2" borderId="0" xfId="2" applyFont="1" applyFill="1" applyBorder="1"/>
    <xf numFmtId="9" fontId="9" fillId="2" borderId="0" xfId="4" applyFont="1" applyFill="1" applyBorder="1" applyAlignment="1">
      <alignment horizontal="left"/>
    </xf>
    <xf numFmtId="165" fontId="6" fillId="0" borderId="0" xfId="0" applyNumberFormat="1" applyFont="1" applyFill="1" applyBorder="1"/>
    <xf numFmtId="165" fontId="6" fillId="0" borderId="6" xfId="0" applyNumberFormat="1" applyFont="1" applyFill="1" applyBorder="1"/>
    <xf numFmtId="14" fontId="9" fillId="2" borderId="0" xfId="0" applyNumberFormat="1" applyFont="1" applyFill="1" applyBorder="1" applyAlignment="1">
      <alignment horizontal="left"/>
    </xf>
    <xf numFmtId="166" fontId="6" fillId="2" borderId="0" xfId="1" applyNumberFormat="1" applyFont="1" applyFill="1" applyBorder="1" applyAlignment="1">
      <alignment horizontal="right"/>
    </xf>
    <xf numFmtId="9" fontId="9" fillId="2" borderId="0" xfId="0" applyNumberFormat="1" applyFont="1" applyFill="1" applyBorder="1"/>
    <xf numFmtId="166" fontId="9" fillId="2" borderId="0" xfId="1" applyNumberFormat="1" applyFont="1" applyFill="1" applyBorder="1"/>
    <xf numFmtId="166" fontId="9" fillId="0" borderId="8" xfId="1" applyNumberFormat="1" applyFont="1" applyFill="1" applyBorder="1"/>
    <xf numFmtId="165" fontId="6" fillId="4" borderId="27" xfId="0" applyNumberFormat="1" applyFont="1" applyFill="1" applyBorder="1"/>
    <xf numFmtId="165" fontId="6" fillId="4" borderId="49" xfId="2" applyFont="1" applyFill="1" applyBorder="1"/>
    <xf numFmtId="165" fontId="6" fillId="4" borderId="37" xfId="0" applyNumberFormat="1" applyFont="1" applyFill="1" applyBorder="1"/>
    <xf numFmtId="165" fontId="6" fillId="4" borderId="50" xfId="0" applyNumberFormat="1" applyFont="1" applyFill="1" applyBorder="1"/>
    <xf numFmtId="165" fontId="18" fillId="4" borderId="51" xfId="2" applyFont="1" applyFill="1" applyBorder="1" applyAlignment="1">
      <alignment horizontal="right"/>
    </xf>
    <xf numFmtId="0" fontId="6" fillId="4" borderId="51" xfId="0" applyFont="1" applyFill="1" applyBorder="1"/>
    <xf numFmtId="9" fontId="6" fillId="4" borderId="6" xfId="4" applyFont="1" applyFill="1" applyBorder="1" applyAlignment="1"/>
    <xf numFmtId="0" fontId="0" fillId="2" borderId="7" xfId="0" applyFill="1" applyBorder="1"/>
    <xf numFmtId="165" fontId="6" fillId="2" borderId="4" xfId="0" applyNumberFormat="1" applyFont="1" applyFill="1" applyBorder="1"/>
    <xf numFmtId="0" fontId="0" fillId="6" borderId="0" xfId="0" applyFill="1" applyBorder="1"/>
    <xf numFmtId="0" fontId="6" fillId="6" borderId="0" xfId="0" applyFont="1" applyFill="1" applyBorder="1"/>
    <xf numFmtId="0" fontId="11" fillId="6" borderId="0" xfId="0" applyFont="1" applyFill="1" applyBorder="1"/>
    <xf numFmtId="0" fontId="0" fillId="6" borderId="0" xfId="0" applyFill="1"/>
    <xf numFmtId="0" fontId="2" fillId="6" borderId="0" xfId="0" applyFont="1" applyFill="1" applyBorder="1"/>
    <xf numFmtId="0" fontId="2" fillId="6" borderId="0" xfId="0" applyFont="1" applyFill="1"/>
    <xf numFmtId="165" fontId="1" fillId="6" borderId="0" xfId="2" applyFill="1"/>
    <xf numFmtId="0" fontId="3" fillId="6" borderId="0" xfId="0" applyFont="1" applyFill="1"/>
    <xf numFmtId="165" fontId="0" fillId="6" borderId="0" xfId="0" applyNumberFormat="1" applyFill="1"/>
    <xf numFmtId="0" fontId="3" fillId="6" borderId="0" xfId="0" applyFont="1" applyFill="1" applyBorder="1"/>
    <xf numFmtId="165" fontId="3" fillId="6" borderId="0" xfId="0" applyNumberFormat="1" applyFont="1" applyFill="1" applyBorder="1"/>
    <xf numFmtId="0" fontId="7" fillId="2" borderId="0" xfId="0" applyFont="1" applyFill="1" applyBorder="1"/>
    <xf numFmtId="0" fontId="9" fillId="3" borderId="24" xfId="0" applyFont="1" applyFill="1" applyBorder="1" applyAlignment="1">
      <alignment horizontal="center"/>
    </xf>
    <xf numFmtId="0" fontId="9" fillId="3" borderId="52" xfId="0" applyFont="1" applyFill="1" applyBorder="1" applyAlignment="1">
      <alignment horizontal="center"/>
    </xf>
    <xf numFmtId="0" fontId="0" fillId="7" borderId="0" xfId="0" applyFill="1"/>
    <xf numFmtId="0" fontId="21" fillId="3" borderId="6" xfId="3" applyFont="1" applyFill="1" applyBorder="1" applyAlignment="1" applyProtection="1"/>
    <xf numFmtId="0" fontId="11" fillId="2" borderId="3" xfId="0" applyFont="1" applyFill="1" applyBorder="1"/>
    <xf numFmtId="165" fontId="22" fillId="2" borderId="0" xfId="0" applyNumberFormat="1" applyFont="1" applyFill="1" applyBorder="1"/>
    <xf numFmtId="0" fontId="11" fillId="6" borderId="0" xfId="0" applyFont="1" applyFill="1"/>
    <xf numFmtId="165" fontId="13" fillId="2" borderId="0" xfId="0" applyNumberFormat="1" applyFont="1" applyFill="1" applyBorder="1"/>
    <xf numFmtId="0" fontId="11" fillId="2" borderId="5" xfId="0" applyFont="1" applyFill="1" applyBorder="1"/>
    <xf numFmtId="0" fontId="11" fillId="2" borderId="6" xfId="0" applyFont="1" applyFill="1" applyBorder="1"/>
    <xf numFmtId="165" fontId="6" fillId="4" borderId="13" xfId="0" applyNumberFormat="1" applyFont="1" applyFill="1" applyBorder="1"/>
    <xf numFmtId="165" fontId="9" fillId="3" borderId="13" xfId="2" applyFont="1" applyFill="1" applyBorder="1"/>
    <xf numFmtId="0" fontId="19" fillId="4" borderId="17" xfId="0" applyFont="1" applyFill="1" applyBorder="1"/>
    <xf numFmtId="165" fontId="17" fillId="4" borderId="14" xfId="2" applyFont="1" applyFill="1" applyBorder="1"/>
    <xf numFmtId="165" fontId="17" fillId="4" borderId="0" xfId="2" applyFont="1" applyFill="1" applyBorder="1"/>
    <xf numFmtId="0" fontId="19" fillId="4" borderId="16" xfId="0" applyFont="1" applyFill="1" applyBorder="1"/>
    <xf numFmtId="165" fontId="17" fillId="4" borderId="15" xfId="2" applyFont="1" applyFill="1" applyBorder="1"/>
    <xf numFmtId="165" fontId="17" fillId="4" borderId="53" xfId="2" applyFont="1" applyFill="1" applyBorder="1"/>
    <xf numFmtId="165" fontId="9" fillId="4" borderId="55" xfId="0" applyNumberFormat="1" applyFont="1" applyFill="1" applyBorder="1"/>
    <xf numFmtId="9" fontId="6" fillId="4" borderId="27" xfId="4" applyFont="1" applyFill="1" applyBorder="1" applyAlignment="1"/>
    <xf numFmtId="9" fontId="6" fillId="2" borderId="0" xfId="4" applyFont="1" applyFill="1" applyBorder="1" applyAlignment="1"/>
    <xf numFmtId="166" fontId="6" fillId="0" borderId="0" xfId="1" applyNumberFormat="1" applyFont="1" applyFill="1" applyBorder="1"/>
    <xf numFmtId="0" fontId="24" fillId="4" borderId="56" xfId="0" applyFont="1" applyFill="1" applyBorder="1"/>
    <xf numFmtId="0" fontId="23" fillId="4" borderId="9" xfId="0" applyFont="1" applyFill="1" applyBorder="1"/>
    <xf numFmtId="0" fontId="9" fillId="3" borderId="51" xfId="0" applyFont="1" applyFill="1" applyBorder="1" applyAlignment="1">
      <alignment horizontal="center"/>
    </xf>
    <xf numFmtId="165" fontId="6" fillId="4" borderId="56" xfId="0" applyNumberFormat="1" applyFont="1" applyFill="1" applyBorder="1"/>
    <xf numFmtId="0" fontId="19" fillId="4" borderId="23" xfId="0" applyFont="1" applyFill="1" applyBorder="1" applyAlignment="1">
      <alignment horizontal="center"/>
    </xf>
    <xf numFmtId="0" fontId="23" fillId="4" borderId="8" xfId="0" applyFont="1" applyFill="1" applyBorder="1" applyAlignment="1">
      <alignment horizontal="right"/>
    </xf>
    <xf numFmtId="9" fontId="6" fillId="4" borderId="20" xfId="4" applyFont="1" applyFill="1" applyBorder="1" applyAlignment="1"/>
    <xf numFmtId="9" fontId="6" fillId="4" borderId="9" xfId="4" applyFont="1" applyFill="1" applyBorder="1" applyAlignment="1"/>
    <xf numFmtId="0" fontId="0" fillId="4" borderId="9" xfId="0" applyFill="1" applyBorder="1"/>
    <xf numFmtId="0" fontId="0" fillId="7" borderId="0" xfId="0" applyFill="1" applyBorder="1"/>
    <xf numFmtId="0" fontId="6" fillId="6" borderId="0" xfId="0" applyFont="1" applyFill="1" applyBorder="1" applyAlignment="1">
      <alignment vertical="top" wrapText="1"/>
    </xf>
    <xf numFmtId="165" fontId="1" fillId="6" borderId="0" xfId="2" applyFill="1" applyBorder="1"/>
    <xf numFmtId="166" fontId="6" fillId="4" borderId="27" xfId="1" applyNumberFormat="1" applyFont="1" applyFill="1" applyBorder="1" applyAlignment="1"/>
    <xf numFmtId="0" fontId="9" fillId="4" borderId="33" xfId="0" applyFont="1" applyFill="1" applyBorder="1" applyAlignment="1">
      <alignment horizontal="center"/>
    </xf>
    <xf numFmtId="0" fontId="6" fillId="4" borderId="6" xfId="3" applyFont="1" applyFill="1" applyBorder="1" applyAlignment="1" applyProtection="1"/>
    <xf numFmtId="0" fontId="0" fillId="4" borderId="57" xfId="0" applyFill="1" applyBorder="1"/>
    <xf numFmtId="165" fontId="18" fillId="4" borderId="20" xfId="2" applyFont="1" applyFill="1" applyBorder="1" applyAlignment="1">
      <alignment horizontal="right"/>
    </xf>
    <xf numFmtId="0" fontId="0" fillId="4" borderId="50" xfId="0" applyFill="1" applyBorder="1"/>
    <xf numFmtId="0" fontId="6" fillId="4" borderId="58" xfId="0" applyFont="1" applyFill="1" applyBorder="1"/>
    <xf numFmtId="0" fontId="7" fillId="4" borderId="45" xfId="0" applyFont="1" applyFill="1" applyBorder="1"/>
    <xf numFmtId="0" fontId="9" fillId="4" borderId="20" xfId="0" applyFont="1" applyFill="1" applyBorder="1" applyAlignment="1">
      <alignment horizontal="center"/>
    </xf>
    <xf numFmtId="0" fontId="0" fillId="4" borderId="19" xfId="0" applyFill="1" applyBorder="1"/>
    <xf numFmtId="0" fontId="6" fillId="4" borderId="59" xfId="0" applyFont="1" applyFill="1" applyBorder="1"/>
    <xf numFmtId="0" fontId="6" fillId="4" borderId="60" xfId="0" applyFont="1" applyFill="1" applyBorder="1"/>
    <xf numFmtId="0" fontId="6" fillId="4" borderId="61" xfId="0" applyFont="1" applyFill="1" applyBorder="1"/>
    <xf numFmtId="0" fontId="6" fillId="4" borderId="62" xfId="0" applyFont="1" applyFill="1" applyBorder="1"/>
    <xf numFmtId="0" fontId="9" fillId="4" borderId="15" xfId="0" applyFont="1" applyFill="1" applyBorder="1" applyAlignment="1">
      <alignment horizontal="right"/>
    </xf>
    <xf numFmtId="0" fontId="9" fillId="4" borderId="10" xfId="0" applyFont="1" applyFill="1" applyBorder="1" applyAlignment="1">
      <alignment horizontal="right"/>
    </xf>
    <xf numFmtId="166" fontId="6" fillId="5" borderId="63" xfId="1" applyNumberFormat="1" applyFont="1" applyFill="1" applyBorder="1" applyAlignment="1">
      <alignment horizontal="right"/>
    </xf>
    <xf numFmtId="0" fontId="20" fillId="4" borderId="6" xfId="0" applyFont="1" applyFill="1" applyBorder="1"/>
    <xf numFmtId="0" fontId="6" fillId="4" borderId="50" xfId="0" applyFont="1" applyFill="1" applyBorder="1"/>
    <xf numFmtId="0" fontId="9" fillId="4" borderId="23" xfId="0" applyFont="1" applyFill="1" applyBorder="1" applyAlignment="1">
      <alignment horizontal="right"/>
    </xf>
    <xf numFmtId="0" fontId="6" fillId="4" borderId="64" xfId="0" applyFont="1" applyFill="1" applyBorder="1"/>
    <xf numFmtId="0" fontId="6" fillId="4" borderId="65" xfId="0" applyFont="1" applyFill="1" applyBorder="1"/>
    <xf numFmtId="0" fontId="9" fillId="4" borderId="9" xfId="0" applyFont="1" applyFill="1" applyBorder="1" applyAlignment="1">
      <alignment horizontal="center"/>
    </xf>
    <xf numFmtId="0" fontId="24" fillId="4" borderId="66" xfId="0" applyFont="1" applyFill="1" applyBorder="1"/>
    <xf numFmtId="0" fontId="24" fillId="4" borderId="67" xfId="0" applyFont="1" applyFill="1" applyBorder="1"/>
    <xf numFmtId="0" fontId="24" fillId="4" borderId="68" xfId="0" applyFont="1" applyFill="1" applyBorder="1"/>
    <xf numFmtId="0" fontId="6" fillId="4" borderId="69" xfId="0" applyFont="1" applyFill="1" applyBorder="1"/>
    <xf numFmtId="0" fontId="6" fillId="4" borderId="45" xfId="0" applyFont="1" applyFill="1" applyBorder="1" applyAlignment="1">
      <alignment horizontal="right"/>
    </xf>
    <xf numFmtId="0" fontId="6" fillId="4" borderId="23" xfId="0" applyFont="1" applyFill="1" applyBorder="1" applyAlignment="1">
      <alignment horizontal="right"/>
    </xf>
    <xf numFmtId="165" fontId="9" fillId="0" borderId="4" xfId="0" applyNumberFormat="1" applyFont="1" applyFill="1" applyBorder="1"/>
    <xf numFmtId="165" fontId="9" fillId="0" borderId="4" xfId="2" applyFont="1" applyFill="1" applyBorder="1"/>
    <xf numFmtId="165" fontId="9" fillId="0" borderId="8" xfId="2" applyFont="1" applyFill="1" applyBorder="1"/>
    <xf numFmtId="166" fontId="9" fillId="0" borderId="4" xfId="1" applyNumberFormat="1" applyFont="1" applyFill="1" applyBorder="1"/>
    <xf numFmtId="0" fontId="10" fillId="4" borderId="20" xfId="0" applyFont="1" applyFill="1" applyBorder="1"/>
    <xf numFmtId="0" fontId="0" fillId="3" borderId="26" xfId="0" applyFill="1" applyBorder="1"/>
    <xf numFmtId="0" fontId="0" fillId="4" borderId="23" xfId="0" applyFill="1" applyBorder="1"/>
    <xf numFmtId="0" fontId="0" fillId="8" borderId="23" xfId="0" applyFill="1" applyBorder="1"/>
    <xf numFmtId="0" fontId="9" fillId="4" borderId="20" xfId="0" applyFont="1" applyFill="1" applyBorder="1"/>
    <xf numFmtId="0" fontId="0" fillId="4" borderId="10" xfId="0" applyFill="1" applyBorder="1"/>
    <xf numFmtId="0" fontId="0" fillId="8" borderId="57" xfId="0" applyFill="1" applyBorder="1"/>
    <xf numFmtId="0" fontId="0" fillId="8" borderId="50" xfId="0" applyFill="1" applyBorder="1"/>
    <xf numFmtId="0" fontId="0" fillId="8" borderId="53" xfId="0" applyFill="1" applyBorder="1"/>
    <xf numFmtId="9" fontId="10" fillId="4" borderId="20" xfId="4" applyFont="1" applyFill="1" applyBorder="1" applyAlignment="1"/>
    <xf numFmtId="14" fontId="9" fillId="3" borderId="29" xfId="0" applyNumberFormat="1" applyFont="1" applyFill="1" applyBorder="1" applyAlignment="1">
      <alignment horizontal="left"/>
    </xf>
    <xf numFmtId="0" fontId="9" fillId="3" borderId="29" xfId="0" applyFont="1" applyFill="1" applyBorder="1"/>
    <xf numFmtId="0" fontId="9" fillId="3" borderId="0" xfId="0" applyFont="1" applyFill="1" applyBorder="1"/>
    <xf numFmtId="0" fontId="9" fillId="3" borderId="14" xfId="0" applyFont="1" applyFill="1" applyBorder="1"/>
    <xf numFmtId="0" fontId="9" fillId="3" borderId="6" xfId="0" applyFont="1" applyFill="1" applyBorder="1"/>
    <xf numFmtId="0" fontId="11" fillId="8" borderId="57" xfId="0" applyFont="1" applyFill="1" applyBorder="1"/>
    <xf numFmtId="0" fontId="11" fillId="8" borderId="50" xfId="0" applyFont="1" applyFill="1" applyBorder="1"/>
    <xf numFmtId="0" fontId="9" fillId="3" borderId="70" xfId="0" applyFont="1" applyFill="1" applyBorder="1"/>
    <xf numFmtId="0" fontId="6" fillId="4" borderId="52" xfId="0" applyFont="1" applyFill="1" applyBorder="1"/>
    <xf numFmtId="0" fontId="0" fillId="3" borderId="70" xfId="0" applyFill="1" applyBorder="1"/>
    <xf numFmtId="9" fontId="9" fillId="0" borderId="31" xfId="4" applyFont="1" applyFill="1" applyBorder="1" applyAlignment="1">
      <alignment horizontal="right"/>
    </xf>
    <xf numFmtId="0" fontId="6" fillId="3" borderId="0" xfId="3" applyFont="1" applyFill="1" applyBorder="1" applyAlignment="1" applyProtection="1"/>
    <xf numFmtId="0" fontId="6" fillId="3" borderId="21" xfId="3" applyFont="1" applyFill="1" applyBorder="1" applyAlignment="1" applyProtection="1"/>
    <xf numFmtId="9" fontId="9" fillId="3" borderId="10" xfId="4" applyFont="1" applyFill="1" applyBorder="1"/>
    <xf numFmtId="166" fontId="6" fillId="0" borderId="4" xfId="1" applyNumberFormat="1" applyFont="1" applyFill="1" applyBorder="1"/>
    <xf numFmtId="165" fontId="6" fillId="0" borderId="71" xfId="2" applyFont="1" applyBorder="1"/>
    <xf numFmtId="165" fontId="6" fillId="4" borderId="26" xfId="2" applyFont="1" applyFill="1" applyBorder="1"/>
    <xf numFmtId="165" fontId="17" fillId="4" borderId="26" xfId="2" applyFont="1" applyFill="1" applyBorder="1"/>
    <xf numFmtId="165" fontId="6" fillId="0" borderId="33" xfId="2" applyFont="1" applyBorder="1"/>
    <xf numFmtId="165" fontId="9" fillId="4" borderId="72" xfId="0" applyNumberFormat="1" applyFont="1" applyFill="1" applyBorder="1"/>
    <xf numFmtId="0" fontId="9" fillId="4" borderId="54" xfId="0" applyFont="1" applyFill="1" applyBorder="1" applyAlignment="1">
      <alignment horizontal="left"/>
    </xf>
    <xf numFmtId="0" fontId="9" fillId="2" borderId="4" xfId="0" applyFont="1" applyFill="1" applyBorder="1"/>
    <xf numFmtId="165" fontId="6" fillId="2" borderId="4" xfId="2" applyFont="1" applyFill="1" applyBorder="1"/>
    <xf numFmtId="0" fontId="9" fillId="4" borderId="13" xfId="0" applyFont="1" applyFill="1" applyBorder="1" applyAlignment="1"/>
    <xf numFmtId="165" fontId="6" fillId="0" borderId="8" xfId="0" applyNumberFormat="1" applyFont="1" applyFill="1" applyBorder="1"/>
    <xf numFmtId="0" fontId="6" fillId="4" borderId="46" xfId="0" applyFont="1" applyFill="1" applyBorder="1"/>
    <xf numFmtId="166" fontId="9" fillId="4" borderId="43" xfId="1" applyNumberFormat="1" applyFont="1" applyFill="1" applyBorder="1"/>
    <xf numFmtId="165" fontId="9" fillId="4" borderId="53" xfId="0" applyNumberFormat="1" applyFont="1" applyFill="1" applyBorder="1"/>
    <xf numFmtId="165" fontId="9" fillId="4" borderId="70" xfId="0" applyNumberFormat="1" applyFont="1" applyFill="1" applyBorder="1"/>
    <xf numFmtId="165" fontId="9" fillId="4" borderId="43" xfId="0" applyNumberFormat="1" applyFont="1" applyFill="1" applyBorder="1"/>
    <xf numFmtId="0" fontId="9" fillId="4" borderId="8" xfId="0" applyFont="1" applyFill="1" applyBorder="1"/>
    <xf numFmtId="164" fontId="19" fillId="4" borderId="43" xfId="1" applyFont="1" applyFill="1" applyBorder="1"/>
    <xf numFmtId="0" fontId="6" fillId="4" borderId="73" xfId="0" applyFont="1" applyFill="1" applyBorder="1"/>
    <xf numFmtId="166" fontId="9" fillId="4" borderId="74" xfId="1" applyNumberFormat="1" applyFont="1" applyFill="1" applyBorder="1"/>
    <xf numFmtId="165" fontId="9" fillId="4" borderId="45" xfId="0" applyNumberFormat="1" applyFont="1" applyFill="1" applyBorder="1"/>
    <xf numFmtId="165" fontId="9" fillId="4" borderId="20" xfId="0" applyNumberFormat="1" applyFont="1" applyFill="1" applyBorder="1"/>
    <xf numFmtId="164" fontId="19" fillId="4" borderId="51" xfId="1" applyFont="1" applyFill="1" applyBorder="1"/>
    <xf numFmtId="0" fontId="9" fillId="4" borderId="9" xfId="0" applyFont="1" applyFill="1" applyBorder="1"/>
    <xf numFmtId="165" fontId="6" fillId="4" borderId="44" xfId="2" applyFont="1" applyFill="1" applyBorder="1"/>
    <xf numFmtId="165" fontId="17" fillId="4" borderId="49" xfId="2" applyFont="1" applyFill="1" applyBorder="1"/>
    <xf numFmtId="165" fontId="19" fillId="2" borderId="0" xfId="2" applyFont="1" applyFill="1" applyBorder="1"/>
    <xf numFmtId="165" fontId="19" fillId="2" borderId="0" xfId="0" applyNumberFormat="1" applyFont="1" applyFill="1" applyBorder="1"/>
    <xf numFmtId="165" fontId="10" fillId="4" borderId="9" xfId="2" applyFont="1" applyFill="1" applyBorder="1"/>
    <xf numFmtId="165" fontId="6" fillId="0" borderId="4" xfId="2" applyFont="1" applyFill="1" applyBorder="1"/>
    <xf numFmtId="9" fontId="10" fillId="4" borderId="19" xfId="4" applyFont="1" applyFill="1" applyBorder="1"/>
    <xf numFmtId="9" fontId="9" fillId="3" borderId="50" xfId="4" applyFont="1" applyFill="1" applyBorder="1"/>
    <xf numFmtId="165" fontId="9" fillId="0" borderId="8" xfId="0" applyNumberFormat="1" applyFont="1" applyFill="1" applyBorder="1"/>
    <xf numFmtId="14" fontId="6" fillId="5" borderId="63" xfId="0" applyNumberFormat="1" applyFont="1" applyFill="1" applyBorder="1" applyAlignment="1">
      <alignment horizontal="right"/>
    </xf>
    <xf numFmtId="0" fontId="6" fillId="5" borderId="77" xfId="0" applyFont="1" applyFill="1" applyBorder="1"/>
    <xf numFmtId="165" fontId="6" fillId="4" borderId="8" xfId="0" applyNumberFormat="1" applyFont="1" applyFill="1" applyBorder="1"/>
    <xf numFmtId="165" fontId="17" fillId="4" borderId="65" xfId="0" applyNumberFormat="1" applyFont="1" applyFill="1" applyBorder="1"/>
    <xf numFmtId="0" fontId="23" fillId="4" borderId="66" xfId="0" applyFont="1" applyFill="1" applyBorder="1" applyAlignment="1">
      <alignment horizontal="center"/>
    </xf>
    <xf numFmtId="0" fontId="10" fillId="4" borderId="51" xfId="0" applyFont="1" applyFill="1" applyBorder="1"/>
    <xf numFmtId="0" fontId="20" fillId="4" borderId="44" xfId="0" applyFont="1" applyFill="1" applyBorder="1" applyAlignment="1">
      <alignment horizontal="center"/>
    </xf>
    <xf numFmtId="0" fontId="9" fillId="4" borderId="15" xfId="0" applyFont="1" applyFill="1" applyBorder="1" applyAlignment="1">
      <alignment horizontal="center"/>
    </xf>
    <xf numFmtId="0" fontId="20" fillId="4" borderId="24" xfId="0" applyFont="1" applyFill="1" applyBorder="1" applyAlignment="1">
      <alignment horizontal="center"/>
    </xf>
    <xf numFmtId="0" fontId="23" fillId="4" borderId="24" xfId="0" applyFont="1" applyFill="1" applyBorder="1" applyAlignment="1">
      <alignment horizontal="center"/>
    </xf>
    <xf numFmtId="0" fontId="26" fillId="4" borderId="20" xfId="0" applyFont="1" applyFill="1" applyBorder="1"/>
    <xf numFmtId="0" fontId="9" fillId="4" borderId="45" xfId="0" applyFont="1" applyFill="1" applyBorder="1" applyAlignment="1">
      <alignment horizontal="center"/>
    </xf>
    <xf numFmtId="165" fontId="9" fillId="4" borderId="52" xfId="0" applyNumberFormat="1" applyFont="1" applyFill="1" applyBorder="1"/>
    <xf numFmtId="165" fontId="9" fillId="4" borderId="80" xfId="0" applyNumberFormat="1" applyFont="1" applyFill="1" applyBorder="1"/>
    <xf numFmtId="0" fontId="19" fillId="4" borderId="10" xfId="0" applyFont="1" applyFill="1" applyBorder="1" applyAlignment="1">
      <alignment horizontal="center"/>
    </xf>
    <xf numFmtId="0" fontId="6" fillId="4" borderId="15" xfId="0" applyFont="1" applyFill="1" applyBorder="1" applyAlignment="1">
      <alignment horizontal="right"/>
    </xf>
    <xf numFmtId="165" fontId="17" fillId="4" borderId="64" xfId="0" applyNumberFormat="1" applyFont="1" applyFill="1" applyBorder="1"/>
    <xf numFmtId="165" fontId="19" fillId="4" borderId="23" xfId="0" applyNumberFormat="1" applyFont="1" applyFill="1" applyBorder="1"/>
    <xf numFmtId="165" fontId="19" fillId="4" borderId="50" xfId="0" applyNumberFormat="1" applyFont="1" applyFill="1" applyBorder="1"/>
    <xf numFmtId="0" fontId="25" fillId="4" borderId="47" xfId="0" applyFont="1" applyFill="1" applyBorder="1" applyAlignment="1">
      <alignment horizontal="center"/>
    </xf>
    <xf numFmtId="164" fontId="6" fillId="5" borderId="39" xfId="1" applyFont="1" applyFill="1" applyBorder="1"/>
    <xf numFmtId="166" fontId="6" fillId="0" borderId="35" xfId="1" applyNumberFormat="1" applyFont="1" applyFill="1" applyBorder="1"/>
    <xf numFmtId="166" fontId="6" fillId="0" borderId="71" xfId="1" applyNumberFormat="1" applyFont="1" applyFill="1" applyBorder="1"/>
    <xf numFmtId="0" fontId="19" fillId="4" borderId="51" xfId="0" applyFont="1" applyFill="1" applyBorder="1" applyAlignment="1">
      <alignment horizontal="center"/>
    </xf>
    <xf numFmtId="166" fontId="17" fillId="4" borderId="38" xfId="1" applyNumberFormat="1" applyFont="1" applyFill="1" applyBorder="1"/>
    <xf numFmtId="0" fontId="9" fillId="3" borderId="44" xfId="0" applyFont="1" applyFill="1" applyBorder="1" applyAlignment="1">
      <alignment horizontal="center"/>
    </xf>
    <xf numFmtId="0" fontId="9" fillId="3" borderId="15" xfId="0" applyFont="1" applyFill="1" applyBorder="1" applyAlignment="1">
      <alignment horizontal="center"/>
    </xf>
    <xf numFmtId="166" fontId="6" fillId="0" borderId="3" xfId="1" applyNumberFormat="1" applyFont="1" applyFill="1" applyBorder="1"/>
    <xf numFmtId="166" fontId="6" fillId="0" borderId="30" xfId="1" applyNumberFormat="1" applyFont="1" applyFill="1" applyBorder="1"/>
    <xf numFmtId="166" fontId="6" fillId="0" borderId="31" xfId="1" applyNumberFormat="1" applyFont="1" applyFill="1" applyBorder="1"/>
    <xf numFmtId="166" fontId="6" fillId="4" borderId="5" xfId="1" applyNumberFormat="1" applyFont="1" applyFill="1" applyBorder="1"/>
    <xf numFmtId="0" fontId="20" fillId="4" borderId="20" xfId="0" applyFont="1" applyFill="1" applyBorder="1"/>
    <xf numFmtId="0" fontId="8" fillId="5" borderId="66" xfId="0" applyFont="1" applyFill="1" applyBorder="1"/>
    <xf numFmtId="166" fontId="6" fillId="0" borderId="29" xfId="1" applyNumberFormat="1" applyFont="1" applyFill="1" applyBorder="1"/>
    <xf numFmtId="0" fontId="9" fillId="3" borderId="19" xfId="0" applyFont="1" applyFill="1" applyBorder="1" applyAlignment="1">
      <alignment horizontal="center"/>
    </xf>
    <xf numFmtId="0" fontId="9" fillId="3" borderId="26" xfId="0" applyFont="1" applyFill="1" applyBorder="1" applyAlignment="1">
      <alignment horizontal="center"/>
    </xf>
    <xf numFmtId="0" fontId="9" fillId="3" borderId="9" xfId="0" applyFont="1" applyFill="1" applyBorder="1" applyAlignment="1">
      <alignment horizontal="center"/>
    </xf>
    <xf numFmtId="166" fontId="6" fillId="4" borderId="8" xfId="1" applyNumberFormat="1" applyFont="1" applyFill="1" applyBorder="1"/>
    <xf numFmtId="165" fontId="9" fillId="4" borderId="23" xfId="0" applyNumberFormat="1" applyFont="1" applyFill="1" applyBorder="1"/>
    <xf numFmtId="164" fontId="6" fillId="5" borderId="38" xfId="1" applyFont="1" applyFill="1" applyBorder="1"/>
    <xf numFmtId="164" fontId="6" fillId="5" borderId="77" xfId="1" applyFont="1" applyFill="1" applyBorder="1"/>
    <xf numFmtId="164" fontId="6" fillId="6" borderId="0" xfId="1" applyFont="1" applyFill="1" applyBorder="1" applyAlignment="1">
      <alignment vertical="top" wrapText="1"/>
    </xf>
    <xf numFmtId="165" fontId="6" fillId="4" borderId="49" xfId="0" applyNumberFormat="1" applyFont="1" applyFill="1" applyBorder="1"/>
    <xf numFmtId="166" fontId="6" fillId="4" borderId="49" xfId="1" applyNumberFormat="1" applyFont="1" applyFill="1" applyBorder="1"/>
    <xf numFmtId="166" fontId="6" fillId="4" borderId="27" xfId="1" applyNumberFormat="1" applyFont="1" applyFill="1" applyBorder="1"/>
    <xf numFmtId="166" fontId="19" fillId="4" borderId="27" xfId="1" applyNumberFormat="1" applyFont="1" applyFill="1" applyBorder="1"/>
    <xf numFmtId="166" fontId="6" fillId="0" borderId="33" xfId="1" applyNumberFormat="1" applyFont="1" applyFill="1" applyBorder="1"/>
    <xf numFmtId="166" fontId="6" fillId="0" borderId="48" xfId="1" applyNumberFormat="1" applyFont="1" applyFill="1" applyBorder="1"/>
    <xf numFmtId="166" fontId="17" fillId="4" borderId="78" xfId="1" applyNumberFormat="1" applyFont="1" applyFill="1" applyBorder="1"/>
    <xf numFmtId="0" fontId="24" fillId="4" borderId="31" xfId="0" applyFont="1" applyFill="1" applyBorder="1"/>
    <xf numFmtId="165" fontId="9" fillId="4" borderId="9" xfId="0" applyNumberFormat="1" applyFont="1" applyFill="1" applyBorder="1"/>
    <xf numFmtId="164" fontId="27" fillId="9" borderId="76" xfId="1" applyFont="1" applyFill="1" applyBorder="1" applyAlignment="1">
      <alignment vertical="top" wrapText="1"/>
    </xf>
    <xf numFmtId="164" fontId="27" fillId="9" borderId="75" xfId="1" applyFont="1" applyFill="1" applyBorder="1" applyAlignment="1">
      <alignment vertical="top" wrapText="1"/>
    </xf>
    <xf numFmtId="0" fontId="10" fillId="4" borderId="26" xfId="0" applyFont="1" applyFill="1" applyBorder="1"/>
    <xf numFmtId="0" fontId="9" fillId="4" borderId="28" xfId="0" applyFont="1" applyFill="1" applyBorder="1" applyAlignment="1">
      <alignment horizontal="center"/>
    </xf>
    <xf numFmtId="0" fontId="9" fillId="3" borderId="36" xfId="0" applyFont="1" applyFill="1" applyBorder="1" applyAlignment="1">
      <alignment horizontal="center"/>
    </xf>
    <xf numFmtId="0" fontId="26" fillId="4" borderId="14" xfId="0" applyFont="1" applyFill="1" applyBorder="1"/>
    <xf numFmtId="165" fontId="9" fillId="4" borderId="49" xfId="0" applyNumberFormat="1" applyFont="1" applyFill="1" applyBorder="1"/>
    <xf numFmtId="165" fontId="9" fillId="4" borderId="37" xfId="0" applyNumberFormat="1" applyFont="1" applyFill="1" applyBorder="1"/>
    <xf numFmtId="164" fontId="6" fillId="0" borderId="76" xfId="1" applyFont="1" applyFill="1" applyBorder="1" applyAlignment="1">
      <alignment vertical="top" wrapText="1"/>
    </xf>
    <xf numFmtId="164" fontId="6" fillId="0" borderId="75" xfId="1" applyFont="1" applyFill="1" applyBorder="1" applyAlignment="1">
      <alignment vertical="top" wrapText="1"/>
    </xf>
    <xf numFmtId="164" fontId="6" fillId="0" borderId="79" xfId="1" applyFont="1" applyFill="1" applyBorder="1" applyAlignment="1">
      <alignment vertical="top" wrapText="1"/>
    </xf>
    <xf numFmtId="164" fontId="6" fillId="0" borderId="76" xfId="1" applyFont="1" applyFill="1" applyBorder="1" applyAlignment="1">
      <alignment horizontal="left"/>
    </xf>
    <xf numFmtId="0" fontId="6" fillId="4" borderId="57" xfId="0" applyFont="1" applyFill="1" applyBorder="1"/>
    <xf numFmtId="164" fontId="6" fillId="0" borderId="81" xfId="1" applyFont="1" applyFill="1" applyBorder="1" applyAlignment="1">
      <alignment vertical="top" wrapText="1"/>
    </xf>
    <xf numFmtId="165" fontId="6" fillId="4" borderId="4" xfId="0" applyNumberFormat="1" applyFont="1" applyFill="1" applyBorder="1"/>
    <xf numFmtId="165" fontId="17" fillId="4" borderId="57" xfId="0" applyNumberFormat="1" applyFont="1" applyFill="1" applyBorder="1"/>
    <xf numFmtId="0" fontId="24" fillId="4" borderId="0" xfId="0" applyFont="1" applyFill="1" applyBorder="1"/>
    <xf numFmtId="0" fontId="6" fillId="4" borderId="4" xfId="0" applyFont="1" applyFill="1" applyBorder="1"/>
    <xf numFmtId="165" fontId="6" fillId="4" borderId="18" xfId="0" applyNumberFormat="1" applyFont="1" applyFill="1" applyBorder="1"/>
    <xf numFmtId="14" fontId="6" fillId="5" borderId="38" xfId="0" quotePrefix="1" applyNumberFormat="1" applyFont="1" applyFill="1" applyBorder="1" applyAlignment="1">
      <alignment horizontal="right"/>
    </xf>
    <xf numFmtId="0" fontId="17" fillId="2" borderId="4" xfId="0" applyFont="1" applyFill="1" applyBorder="1"/>
    <xf numFmtId="0" fontId="19" fillId="2" borderId="4" xfId="0" applyFont="1" applyFill="1" applyBorder="1"/>
    <xf numFmtId="9" fontId="9" fillId="2" borderId="6" xfId="4" applyFont="1" applyFill="1" applyBorder="1"/>
    <xf numFmtId="165" fontId="6" fillId="2" borderId="6" xfId="2" applyFont="1" applyFill="1" applyBorder="1"/>
    <xf numFmtId="165" fontId="9" fillId="2" borderId="6" xfId="0" applyNumberFormat="1" applyFont="1" applyFill="1" applyBorder="1"/>
    <xf numFmtId="165" fontId="6" fillId="2" borderId="8" xfId="2" applyFont="1" applyFill="1" applyBorder="1"/>
    <xf numFmtId="0" fontId="28" fillId="0" borderId="44" xfId="0" applyFont="1" applyBorder="1"/>
    <xf numFmtId="0" fontId="2" fillId="0" borderId="44" xfId="0" applyFont="1" applyBorder="1"/>
    <xf numFmtId="0" fontId="0" fillId="0" borderId="44" xfId="0" applyBorder="1"/>
    <xf numFmtId="167" fontId="0" fillId="0" borderId="44" xfId="0" applyNumberFormat="1" applyBorder="1"/>
    <xf numFmtId="0" fontId="3" fillId="0" borderId="44" xfId="0" applyFont="1" applyBorder="1"/>
    <xf numFmtId="0" fontId="28" fillId="0" borderId="44" xfId="0" applyFont="1" applyFill="1" applyBorder="1"/>
    <xf numFmtId="0" fontId="3" fillId="0" borderId="44" xfId="0" applyFont="1" applyFill="1" applyBorder="1"/>
    <xf numFmtId="0" fontId="28" fillId="10" borderId="44" xfId="0" applyFont="1" applyFill="1" applyBorder="1"/>
    <xf numFmtId="0" fontId="28" fillId="11" borderId="44" xfId="0" applyFont="1" applyFill="1" applyBorder="1"/>
    <xf numFmtId="0" fontId="2" fillId="10" borderId="44" xfId="0" applyFont="1" applyFill="1" applyBorder="1"/>
    <xf numFmtId="14" fontId="0" fillId="0" borderId="0" xfId="0" applyNumberFormat="1" applyAlignment="1">
      <alignment horizontal="center"/>
    </xf>
    <xf numFmtId="14" fontId="6" fillId="5" borderId="82" xfId="0" applyNumberFormat="1" applyFont="1" applyFill="1" applyBorder="1" applyAlignment="1">
      <alignment horizontal="right"/>
    </xf>
    <xf numFmtId="166" fontId="6" fillId="5" borderId="82" xfId="1" applyNumberFormat="1" applyFont="1" applyFill="1" applyBorder="1" applyAlignment="1">
      <alignment horizontal="right"/>
    </xf>
    <xf numFmtId="0" fontId="6" fillId="5" borderId="83" xfId="0" applyFont="1" applyFill="1" applyBorder="1"/>
    <xf numFmtId="165" fontId="6" fillId="5" borderId="82" xfId="2" applyFont="1" applyFill="1" applyBorder="1"/>
    <xf numFmtId="164" fontId="6" fillId="5" borderId="83" xfId="1" applyFont="1" applyFill="1" applyBorder="1"/>
    <xf numFmtId="14" fontId="6" fillId="5" borderId="84" xfId="0" applyNumberFormat="1" applyFont="1" applyFill="1" applyBorder="1" applyAlignment="1">
      <alignment horizontal="right"/>
    </xf>
    <xf numFmtId="166" fontId="6" fillId="5" borderId="84" xfId="1" applyNumberFormat="1" applyFont="1" applyFill="1" applyBorder="1" applyAlignment="1">
      <alignment horizontal="right"/>
    </xf>
    <xf numFmtId="0" fontId="6" fillId="5" borderId="85" xfId="0" applyFont="1" applyFill="1" applyBorder="1"/>
    <xf numFmtId="165" fontId="6" fillId="5" borderId="85" xfId="2" applyFont="1" applyFill="1" applyBorder="1"/>
    <xf numFmtId="165" fontId="6" fillId="0" borderId="86" xfId="2" applyFont="1" applyBorder="1"/>
    <xf numFmtId="0" fontId="6" fillId="4" borderId="12" xfId="0" applyFont="1" applyFill="1" applyBorder="1"/>
    <xf numFmtId="0" fontId="0" fillId="4" borderId="44" xfId="0" applyFill="1" applyBorder="1"/>
    <xf numFmtId="0" fontId="6" fillId="4" borderId="44" xfId="3" applyFont="1" applyFill="1" applyBorder="1" applyAlignment="1" applyProtection="1"/>
    <xf numFmtId="9" fontId="6" fillId="4" borderId="44" xfId="4" applyFont="1" applyFill="1" applyBorder="1" applyAlignment="1"/>
    <xf numFmtId="166" fontId="6" fillId="4" borderId="44" xfId="1" applyNumberFormat="1" applyFont="1" applyFill="1" applyBorder="1" applyAlignment="1"/>
    <xf numFmtId="165" fontId="6" fillId="4" borderId="44" xfId="0" applyNumberFormat="1" applyFont="1" applyFill="1" applyBorder="1"/>
    <xf numFmtId="0" fontId="6" fillId="4" borderId="44" xfId="0" applyFont="1" applyFill="1" applyBorder="1"/>
    <xf numFmtId="166" fontId="6" fillId="5" borderId="83" xfId="1" applyNumberFormat="1" applyFont="1" applyFill="1" applyBorder="1" applyAlignment="1">
      <alignment horizontal="right"/>
    </xf>
    <xf numFmtId="165" fontId="6" fillId="0" borderId="82" xfId="2" applyFont="1" applyBorder="1"/>
    <xf numFmtId="0" fontId="6" fillId="4" borderId="16" xfId="0" applyFont="1" applyFill="1" applyBorder="1"/>
    <xf numFmtId="3" fontId="0" fillId="0" borderId="44" xfId="0" applyNumberFormat="1" applyBorder="1"/>
    <xf numFmtId="3" fontId="2" fillId="10" borderId="44" xfId="0" applyNumberFormat="1" applyFont="1" applyFill="1" applyBorder="1"/>
    <xf numFmtId="3" fontId="2" fillId="11" borderId="44" xfId="0" applyNumberFormat="1" applyFont="1" applyFill="1" applyBorder="1"/>
    <xf numFmtId="3" fontId="2" fillId="0" borderId="44" xfId="0" applyNumberFormat="1" applyFont="1" applyBorder="1"/>
    <xf numFmtId="0" fontId="3" fillId="0" borderId="44" xfId="0" quotePrefix="1" applyFont="1" applyBorder="1"/>
    <xf numFmtId="14" fontId="2" fillId="3" borderId="87" xfId="0" applyNumberFormat="1" applyFont="1" applyFill="1" applyBorder="1" applyAlignment="1">
      <alignment horizontal="center"/>
    </xf>
    <xf numFmtId="0" fontId="2" fillId="3" borderId="87" xfId="0" applyFont="1" applyFill="1" applyBorder="1" applyAlignment="1">
      <alignment horizontal="center"/>
    </xf>
    <xf numFmtId="0" fontId="2" fillId="3" borderId="87" xfId="0" applyFont="1" applyFill="1" applyBorder="1" applyAlignment="1"/>
    <xf numFmtId="49" fontId="3" fillId="0" borderId="87" xfId="0" applyNumberFormat="1" applyFont="1" applyFill="1" applyBorder="1" applyAlignment="1">
      <alignment horizontal="center"/>
    </xf>
    <xf numFmtId="0" fontId="0" fillId="0" borderId="87" xfId="0" applyFill="1" applyBorder="1"/>
    <xf numFmtId="0" fontId="31" fillId="0" borderId="87" xfId="3" applyFont="1" applyFill="1" applyBorder="1" applyAlignment="1" applyProtection="1"/>
    <xf numFmtId="0" fontId="3" fillId="0" borderId="87" xfId="0" applyFont="1" applyFill="1" applyBorder="1" applyAlignment="1"/>
    <xf numFmtId="49" fontId="0" fillId="0" borderId="87" xfId="0" applyNumberFormat="1" applyFill="1" applyBorder="1" applyAlignment="1">
      <alignment horizontal="center"/>
    </xf>
    <xf numFmtId="0" fontId="3" fillId="0" borderId="87" xfId="0" applyFont="1" applyFill="1" applyBorder="1"/>
    <xf numFmtId="0" fontId="31" fillId="0" borderId="87" xfId="3" applyFont="1" applyFill="1" applyBorder="1" applyAlignment="1" applyProtection="1">
      <alignment horizontal="center"/>
    </xf>
    <xf numFmtId="0" fontId="3" fillId="0" borderId="87" xfId="0" applyFont="1" applyFill="1" applyBorder="1" applyAlignment="1">
      <alignment horizontal="center"/>
    </xf>
    <xf numFmtId="0" fontId="2" fillId="0" borderId="87" xfId="0" applyFont="1" applyBorder="1"/>
    <xf numFmtId="0" fontId="29" fillId="0" borderId="0" xfId="0" applyFont="1" applyAlignment="1">
      <alignment horizontal="center"/>
    </xf>
    <xf numFmtId="0" fontId="28" fillId="12" borderId="44" xfId="0" applyFont="1" applyFill="1" applyBorder="1" applyAlignment="1">
      <alignment horizontal="center"/>
    </xf>
    <xf numFmtId="0" fontId="2" fillId="12" borderId="44" xfId="0" applyFont="1" applyFill="1" applyBorder="1" applyAlignment="1">
      <alignment horizontal="center"/>
    </xf>
    <xf numFmtId="0" fontId="20" fillId="3" borderId="52" xfId="0" applyFont="1" applyFill="1" applyBorder="1" applyAlignment="1">
      <alignment horizontal="center"/>
    </xf>
    <xf numFmtId="0" fontId="0" fillId="0" borderId="51" xfId="0" applyBorder="1" applyAlignment="1">
      <alignment horizontal="center"/>
    </xf>
    <xf numFmtId="0" fontId="20" fillId="3" borderId="9" xfId="0" applyFont="1" applyFill="1" applyBorder="1" applyAlignment="1">
      <alignment horizontal="center"/>
    </xf>
    <xf numFmtId="0" fontId="20" fillId="3" borderId="19" xfId="0" applyFont="1" applyFill="1" applyBorder="1" applyAlignment="1">
      <alignment horizontal="center"/>
    </xf>
    <xf numFmtId="0" fontId="20" fillId="3" borderId="51" xfId="0" applyFont="1" applyFill="1" applyBorder="1" applyAlignment="1">
      <alignment horizontal="center"/>
    </xf>
    <xf numFmtId="14" fontId="2" fillId="0" borderId="87" xfId="0" applyNumberFormat="1" applyFont="1" applyBorder="1" applyAlignment="1">
      <alignment horizontal="left"/>
    </xf>
    <xf numFmtId="0" fontId="30" fillId="0" borderId="0" xfId="0" applyFont="1" applyAlignment="1">
      <alignment horizontal="center"/>
    </xf>
  </cellXfs>
  <cellStyles count="5">
    <cellStyle name="Komma" xfId="1" builtinId="3"/>
    <cellStyle name="Link" xfId="3" builtinId="8"/>
    <cellStyle name="Normal" xfId="0" builtinId="0"/>
    <cellStyle name="Procent" xfId="4" builtinId="5"/>
    <cellStyle name="Valuta" xfId="2" builtin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EFECE9"/>
      <rgbColor rgb="008AAAA3"/>
      <rgbColor rgb="00E9E3DC"/>
      <rgbColor rgb="00E57C11"/>
      <rgbColor rgb="00F5EDDF"/>
      <rgbColor rgb="00D8D8D5"/>
      <rgbColor rgb="00E2D1BF"/>
      <rgbColor rgb="003C7165"/>
      <rgbColor rgb="00AF987D"/>
      <rgbColor rgb="00AB5B0C"/>
      <rgbColor rgb="00DCBE8A"/>
      <rgbColor rgb="00E4DAAD"/>
      <rgbColor rgb="00955616"/>
      <rgbColor rgb="00DCD6CE"/>
      <rgbColor rgb="007D674B"/>
      <rgbColor rgb="00000000"/>
      <rgbColor rgb="00333333"/>
      <rgbColor rgb="005F5F5F"/>
      <rgbColor rgb="00808080"/>
      <rgbColor rgb="00B2B2B2"/>
      <rgbColor rgb="00DDDDDD"/>
      <rgbColor rgb="00F8F8F8"/>
      <rgbColor rgb="00FFFFFF"/>
      <rgbColor rgb="00000080"/>
      <rgbColor rgb="00FF00FF"/>
      <rgbColor rgb="00FFFF00"/>
      <rgbColor rgb="0000FFFF"/>
      <rgbColor rgb="00800080"/>
      <rgbColor rgb="00800000"/>
      <rgbColor rgb="00008080"/>
      <rgbColor rgb="000000FF"/>
      <rgbColor rgb="00F8DBBE"/>
      <rgbColor rgb="00F2EAE2"/>
      <rgbColor rgb="00F5F2EF"/>
      <rgbColor rgb="00FAF7F0"/>
      <rgbColor rgb="00FCEFE1"/>
      <rgbColor rgb="00E7EDEC"/>
      <rgbColor rgb="00FAF8EF"/>
      <rgbColor rgb="00E9EBE5"/>
      <rgbColor rgb="00EFB070"/>
      <rgbColor rgb="00BF9A73"/>
      <rgbColor rgb="00EAD8B9"/>
      <rgbColor rgb="00CED4C6"/>
      <rgbColor rgb="0094A182"/>
      <rgbColor rgb="004D632F"/>
      <rgbColor rgb="00D5C37A"/>
      <rgbColor rgb="00ADA18F"/>
      <rgbColor rgb="006F3F10"/>
      <rgbColor rgb="00CCBFAE"/>
      <rgbColor rgb="0083725E"/>
      <rgbColor rgb="00A58F67"/>
      <rgbColor rgb="00394A23"/>
      <rgbColor rgb="00F4EFDB"/>
      <rgbColor rgb="009F915B"/>
      <rgbColor rgb="005D4C37"/>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5D4C37"/>
                </a:solidFill>
                <a:latin typeface="Verdana"/>
                <a:ea typeface="Verdana"/>
                <a:cs typeface="Verdana"/>
              </a:defRPr>
            </a:pPr>
            <a:r>
              <a:rPr lang="da-DK"/>
              <a:t>Kassebeholdning</a:t>
            </a:r>
          </a:p>
        </c:rich>
      </c:tx>
      <c:layout>
        <c:manualLayout>
          <c:xMode val="edge"/>
          <c:yMode val="edge"/>
          <c:x val="0.45286506469500898"/>
          <c:y val="4.5197740112994399E-2"/>
        </c:manualLayout>
      </c:layout>
      <c:overlay val="0"/>
      <c:spPr>
        <a:noFill/>
        <a:ln w="25400">
          <a:noFill/>
        </a:ln>
      </c:spPr>
    </c:title>
    <c:autoTitleDeleted val="0"/>
    <c:plotArea>
      <c:layout>
        <c:manualLayout>
          <c:layoutTarget val="inner"/>
          <c:xMode val="edge"/>
          <c:yMode val="edge"/>
          <c:x val="3.43642842329012E-2"/>
          <c:y val="0.169492460564865"/>
          <c:w val="0.91958824607243705"/>
          <c:h val="0.65537084751747698"/>
        </c:manualLayout>
      </c:layout>
      <c:barChart>
        <c:barDir val="col"/>
        <c:grouping val="clustered"/>
        <c:varyColors val="0"/>
        <c:ser>
          <c:idx val="1"/>
          <c:order val="0"/>
          <c:tx>
            <c:v>Aktivitet</c:v>
          </c:tx>
          <c:spPr>
            <a:solidFill>
              <a:srgbClr val="CED4C6"/>
            </a:solidFill>
            <a:ln w="12700">
              <a:solidFill>
                <a:srgbClr val="000000"/>
              </a:solidFill>
              <a:prstDash val="solid"/>
            </a:ln>
          </c:spPr>
          <c:invertIfNegative val="0"/>
          <c:val>
            <c:numRef>
              <c:f>(Kasse!$E$16:$E$20,Kasse!$E$22:$E$35)</c:f>
              <c:numCache>
                <c:formatCode>_("kr"\ * #,##0.00_);_("kr"\ * \(#,##0.00\);_("kr"\ * "-"??_);_(@_)</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0-F4E8-4563-9AD6-A98F7F5EE9AD}"/>
            </c:ext>
          </c:extLst>
        </c:ser>
        <c:dLbls>
          <c:showLegendKey val="0"/>
          <c:showVal val="0"/>
          <c:showCatName val="0"/>
          <c:showSerName val="0"/>
          <c:showPercent val="0"/>
          <c:showBubbleSize val="0"/>
        </c:dLbls>
        <c:gapWidth val="100"/>
        <c:axId val="-2142599952"/>
        <c:axId val="-2142572592"/>
      </c:barChart>
      <c:catAx>
        <c:axId val="-2142599952"/>
        <c:scaling>
          <c:orientation val="minMax"/>
        </c:scaling>
        <c:delete val="0"/>
        <c:axPos val="b"/>
        <c:title>
          <c:tx>
            <c:rich>
              <a:bodyPr/>
              <a:lstStyle/>
              <a:p>
                <a:pPr>
                  <a:defRPr sz="1000" b="1" i="0" u="none" strike="noStrike" baseline="0">
                    <a:solidFill>
                      <a:srgbClr val="5D4C37"/>
                    </a:solidFill>
                    <a:latin typeface="Arial"/>
                    <a:ea typeface="Arial"/>
                    <a:cs typeface="Arial"/>
                  </a:defRPr>
                </a:pPr>
                <a:r>
                  <a:rPr lang="da-DK"/>
                  <a:t>Aktivitet</a:t>
                </a:r>
              </a:p>
            </c:rich>
          </c:tx>
          <c:layout>
            <c:manualLayout>
              <c:xMode val="edge"/>
              <c:yMode val="edge"/>
              <c:x val="0.485452719519118"/>
              <c:y val="0.89077212806026296"/>
            </c:manualLayout>
          </c:layout>
          <c:overlay val="0"/>
          <c:spPr>
            <a:noFill/>
            <a:ln w="25400">
              <a:noFill/>
            </a:ln>
          </c:spPr>
        </c:title>
        <c:numFmt formatCode="0" sourceLinked="0"/>
        <c:majorTickMark val="out"/>
        <c:minorTickMark val="none"/>
        <c:tickLblPos val="low"/>
        <c:spPr>
          <a:ln w="3175">
            <a:solidFill>
              <a:srgbClr val="000000"/>
            </a:solidFill>
            <a:prstDash val="solid"/>
          </a:ln>
        </c:spPr>
        <c:txPr>
          <a:bodyPr rot="0" vert="horz"/>
          <a:lstStyle/>
          <a:p>
            <a:pPr>
              <a:defRPr sz="600" b="0" i="0" u="none" strike="noStrike" baseline="0">
                <a:solidFill>
                  <a:srgbClr val="5D4C37"/>
                </a:solidFill>
                <a:latin typeface="Arial"/>
                <a:ea typeface="Arial"/>
                <a:cs typeface="Arial"/>
              </a:defRPr>
            </a:pPr>
            <a:endParaRPr lang="da-DK"/>
          </a:p>
        </c:txPr>
        <c:crossAx val="-2142572592"/>
        <c:crosses val="autoZero"/>
        <c:auto val="1"/>
        <c:lblAlgn val="ctr"/>
        <c:lblOffset val="100"/>
        <c:tickLblSkip val="1"/>
        <c:tickMarkSkip val="1"/>
        <c:noMultiLvlLbl val="0"/>
      </c:catAx>
      <c:valAx>
        <c:axId val="-214257259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5D4C37"/>
                    </a:solidFill>
                    <a:latin typeface="Arial"/>
                    <a:ea typeface="Arial"/>
                    <a:cs typeface="Arial"/>
                  </a:defRPr>
                </a:pPr>
                <a:r>
                  <a:rPr lang="en-US" sz="1000"/>
                  <a:t>DKK</a:t>
                </a:r>
              </a:p>
            </c:rich>
          </c:tx>
          <c:layout>
            <c:manualLayout>
              <c:xMode val="edge"/>
              <c:yMode val="edge"/>
              <c:x val="4.9291435613062198E-3"/>
              <c:y val="0.38983050847457701"/>
            </c:manualLayout>
          </c:layout>
          <c:overlay val="0"/>
          <c:spPr>
            <a:noFill/>
            <a:ln w="25400">
              <a:noFill/>
            </a:ln>
          </c:spPr>
        </c:title>
        <c:numFmt formatCode="#,##0_);\(#,##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5D4C37"/>
                </a:solidFill>
                <a:latin typeface="Arial"/>
                <a:ea typeface="Arial"/>
                <a:cs typeface="Arial"/>
              </a:defRPr>
            </a:pPr>
            <a:endParaRPr lang="da-DK"/>
          </a:p>
        </c:txPr>
        <c:crossAx val="-2142599952"/>
        <c:crosses val="autoZero"/>
        <c:crossBetween val="between"/>
      </c:valAx>
      <c:spPr>
        <a:solidFill>
          <a:srgbClr val="F4EFDB"/>
        </a:solidFill>
        <a:ln w="12700">
          <a:solidFill>
            <a:srgbClr val="7D674B"/>
          </a:solidFill>
          <a:prstDash val="solid"/>
        </a:ln>
      </c:spPr>
    </c:plotArea>
    <c:legend>
      <c:legendPos val="r"/>
      <c:layout>
        <c:manualLayout>
          <c:xMode val="edge"/>
          <c:yMode val="edge"/>
          <c:x val="2.8958718422674098E-2"/>
          <c:y val="2.82485875706215E-2"/>
          <c:w val="3.94331484904498E-2"/>
          <c:h val="0.124293785310735"/>
        </c:manualLayout>
      </c:layout>
      <c:overlay val="0"/>
      <c:spPr>
        <a:solidFill>
          <a:srgbClr val="FFFFFF"/>
        </a:solidFill>
        <a:ln w="3175">
          <a:solidFill>
            <a:srgbClr val="000000"/>
          </a:solidFill>
          <a:prstDash val="solid"/>
        </a:ln>
      </c:spPr>
      <c:txPr>
        <a:bodyPr/>
        <a:lstStyle/>
        <a:p>
          <a:pPr>
            <a:defRPr sz="735" b="0" i="0" u="none" strike="noStrike" baseline="0">
              <a:solidFill>
                <a:srgbClr val="6F3F10"/>
              </a:solidFill>
              <a:latin typeface="Arial"/>
              <a:ea typeface="Arial"/>
              <a:cs typeface="Arial"/>
            </a:defRPr>
          </a:pPr>
          <a:endParaRPr lang="da-DK"/>
        </a:p>
      </c:txPr>
    </c:legend>
    <c:plotVisOnly val="1"/>
    <c:dispBlanksAs val="gap"/>
    <c:showDLblsOverMax val="0"/>
  </c:chart>
  <c:spPr>
    <a:gradFill rotWithShape="0">
      <a:gsLst>
        <a:gs pos="0">
          <a:srgbClr val="FFFFFF"/>
        </a:gs>
        <a:gs pos="100000">
          <a:srgbClr val="DCD6CE"/>
        </a:gs>
      </a:gsLst>
      <a:lin ang="5400000" scaled="1"/>
    </a:gradFill>
    <a:ln w="3175">
      <a:solidFill>
        <a:srgbClr val="000000"/>
      </a:solidFill>
      <a:prstDash val="solid"/>
    </a:ln>
    <a:effectLst>
      <a:outerShdw dist="35921" dir="2700000" algn="br">
        <a:srgbClr val="000000"/>
      </a:outerShdw>
    </a:effectLst>
  </c:spPr>
  <c:txPr>
    <a:bodyPr/>
    <a:lstStyle/>
    <a:p>
      <a:pPr>
        <a:defRPr sz="800" b="0" i="0" u="none" strike="noStrike" baseline="0">
          <a:solidFill>
            <a:srgbClr val="000000"/>
          </a:solidFill>
          <a:latin typeface="Arial"/>
          <a:ea typeface="Arial"/>
          <a:cs typeface="Arial"/>
        </a:defRPr>
      </a:pPr>
      <a:endParaRPr lang="da-DK"/>
    </a:p>
  </c:txPr>
  <c:printSettings>
    <c:headerFooter alignWithMargins="0"/>
    <c:pageMargins b="1" l="0.75" r="0.75" t="1" header="0.5" footer="0.5"/>
    <c:pageSetup paperSize="9" orientation="landscape" horizontalDpi="30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5D4C37"/>
                </a:solidFill>
                <a:latin typeface="Verdana"/>
                <a:ea typeface="Verdana"/>
                <a:cs typeface="Verdana"/>
              </a:defRPr>
            </a:pPr>
            <a:r>
              <a:rPr lang="da-DK"/>
              <a:t>Aktivitet</a:t>
            </a:r>
          </a:p>
        </c:rich>
      </c:tx>
      <c:layout>
        <c:manualLayout>
          <c:xMode val="edge"/>
          <c:yMode val="edge"/>
          <c:x val="0.45860612194717498"/>
          <c:y val="4.9689440993788803E-2"/>
        </c:manualLayout>
      </c:layout>
      <c:overlay val="0"/>
      <c:spPr>
        <a:noFill/>
        <a:ln w="25400">
          <a:noFill/>
        </a:ln>
      </c:spPr>
    </c:title>
    <c:autoTitleDeleted val="0"/>
    <c:plotArea>
      <c:layout>
        <c:manualLayout>
          <c:layoutTarget val="inner"/>
          <c:xMode val="edge"/>
          <c:yMode val="edge"/>
          <c:x val="7.9520781761452497E-2"/>
          <c:y val="0.21118012422360199"/>
          <c:w val="0.852942083824896"/>
          <c:h val="0.54658385093167705"/>
        </c:manualLayout>
      </c:layout>
      <c:areaChart>
        <c:grouping val="stacked"/>
        <c:varyColors val="0"/>
        <c:ser>
          <c:idx val="0"/>
          <c:order val="0"/>
          <c:tx>
            <c:v>Udgifter</c:v>
          </c:tx>
          <c:spPr>
            <a:solidFill>
              <a:srgbClr val="CED4C6"/>
            </a:solidFill>
            <a:ln w="12700">
              <a:solidFill>
                <a:srgbClr val="000000"/>
              </a:solidFill>
              <a:prstDash val="solid"/>
            </a:ln>
          </c:spPr>
          <c:val>
            <c:numRef>
              <c:f>Juli!$J$15:$J$77</c:f>
              <c:numCache>
                <c:formatCode>_("kr"\ * #,##0.00_);_("kr"\ * \(#,##0.00\);_("kr"\ * "-"??_);_(@_)</c:formatCode>
                <c:ptCount val="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numCache>
            </c:numRef>
          </c:val>
          <c:extLst>
            <c:ext xmlns:c16="http://schemas.microsoft.com/office/drawing/2014/chart" uri="{C3380CC4-5D6E-409C-BE32-E72D297353CC}">
              <c16:uniqueId val="{00000000-1910-4A06-B3E8-EE20156DCD82}"/>
            </c:ext>
          </c:extLst>
        </c:ser>
        <c:ser>
          <c:idx val="1"/>
          <c:order val="1"/>
          <c:tx>
            <c:v>Omsætning</c:v>
          </c:tx>
          <c:spPr>
            <a:solidFill>
              <a:srgbClr val="E2D1BF"/>
            </a:solidFill>
            <a:ln w="12700">
              <a:solidFill>
                <a:srgbClr val="000000"/>
              </a:solidFill>
              <a:prstDash val="solid"/>
            </a:ln>
          </c:spPr>
          <c:val>
            <c:numRef>
              <c:f>Juli!$L$15:$L$77</c:f>
              <c:numCache>
                <c:formatCode>_("kr"\ * #,##0.00_);_("kr"\ * \(#,##0.00\);_("kr"\ * "-"??_);_(@_)</c:formatCode>
                <c:ptCount val="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numCache>
            </c:numRef>
          </c:val>
          <c:extLst>
            <c:ext xmlns:c16="http://schemas.microsoft.com/office/drawing/2014/chart" uri="{C3380CC4-5D6E-409C-BE32-E72D297353CC}">
              <c16:uniqueId val="{00000001-1910-4A06-B3E8-EE20156DCD82}"/>
            </c:ext>
          </c:extLst>
        </c:ser>
        <c:dLbls>
          <c:showLegendKey val="0"/>
          <c:showVal val="0"/>
          <c:showCatName val="0"/>
          <c:showSerName val="0"/>
          <c:showPercent val="0"/>
          <c:showBubbleSize val="0"/>
        </c:dLbls>
        <c:axId val="-2141236304"/>
        <c:axId val="-2141231472"/>
      </c:areaChart>
      <c:catAx>
        <c:axId val="-2141236304"/>
        <c:scaling>
          <c:orientation val="minMax"/>
        </c:scaling>
        <c:delete val="0"/>
        <c:axPos val="b"/>
        <c:title>
          <c:tx>
            <c:rich>
              <a:bodyPr/>
              <a:lstStyle/>
              <a:p>
                <a:pPr>
                  <a:defRPr sz="800" b="1" i="0" u="none" strike="noStrike" baseline="0">
                    <a:solidFill>
                      <a:srgbClr val="5D4C37"/>
                    </a:solidFill>
                    <a:latin typeface="Arial"/>
                    <a:ea typeface="Arial"/>
                    <a:cs typeface="Arial"/>
                  </a:defRPr>
                </a:pPr>
                <a:r>
                  <a:rPr lang="da-DK"/>
                  <a:t>Posteringer</a:t>
                </a:r>
              </a:p>
            </c:rich>
          </c:tx>
          <c:layout>
            <c:manualLayout>
              <c:xMode val="edge"/>
              <c:yMode val="edge"/>
              <c:x val="0.472569948364298"/>
              <c:y val="0.85955299065877699"/>
            </c:manualLayout>
          </c:layout>
          <c:overlay val="0"/>
          <c:spPr>
            <a:noFill/>
            <a:ln w="25400">
              <a:noFill/>
            </a:ln>
          </c:spPr>
        </c:title>
        <c:numFmt formatCode="@" sourceLinked="0"/>
        <c:majorTickMark val="out"/>
        <c:minorTickMark val="none"/>
        <c:tickLblPos val="nextTo"/>
        <c:spPr>
          <a:ln w="3175">
            <a:solidFill>
              <a:srgbClr val="000000"/>
            </a:solidFill>
            <a:prstDash val="solid"/>
          </a:ln>
        </c:spPr>
        <c:txPr>
          <a:bodyPr rot="0" vert="horz"/>
          <a:lstStyle/>
          <a:p>
            <a:pPr>
              <a:defRPr sz="700" b="0" i="0" u="none" strike="noStrike" baseline="0">
                <a:solidFill>
                  <a:srgbClr val="5D4C37"/>
                </a:solidFill>
                <a:latin typeface="Arial"/>
                <a:ea typeface="Arial"/>
                <a:cs typeface="Arial"/>
              </a:defRPr>
            </a:pPr>
            <a:endParaRPr lang="da-DK"/>
          </a:p>
        </c:txPr>
        <c:crossAx val="-2141231472"/>
        <c:crosses val="autoZero"/>
        <c:auto val="1"/>
        <c:lblAlgn val="ctr"/>
        <c:lblOffset val="100"/>
        <c:tickLblSkip val="2"/>
        <c:tickMarkSkip val="2"/>
        <c:noMultiLvlLbl val="0"/>
      </c:catAx>
      <c:valAx>
        <c:axId val="-214123147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5D4C37"/>
                    </a:solidFill>
                    <a:latin typeface="Arial"/>
                    <a:ea typeface="Arial"/>
                    <a:cs typeface="Arial"/>
                  </a:defRPr>
                </a:pPr>
                <a:r>
                  <a:rPr lang="da-DK"/>
                  <a:t>DKK</a:t>
                </a:r>
              </a:p>
            </c:rich>
          </c:tx>
          <c:layout>
            <c:manualLayout>
              <c:xMode val="edge"/>
              <c:yMode val="edge"/>
              <c:x val="4.8123559718433904E-3"/>
              <c:y val="0.41573172918602602"/>
            </c:manualLayout>
          </c:layout>
          <c:overlay val="0"/>
          <c:spPr>
            <a:noFill/>
            <a:ln w="25400">
              <a:noFill/>
            </a:ln>
          </c:spPr>
        </c:title>
        <c:numFmt formatCode="_(&quot;kr&quot;\ * #,##0.00_);_(&quot;kr&quot;\ * \(#,##0.00\);_(&quot;kr&quot;\ * &quot;-&quot;??_);_(@_)"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5D4C37"/>
                </a:solidFill>
                <a:latin typeface="Arial"/>
                <a:ea typeface="Arial"/>
                <a:cs typeface="Arial"/>
              </a:defRPr>
            </a:pPr>
            <a:endParaRPr lang="da-DK"/>
          </a:p>
        </c:txPr>
        <c:crossAx val="-2141236304"/>
        <c:crosses val="autoZero"/>
        <c:crossBetween val="midCat"/>
      </c:valAx>
      <c:spPr>
        <a:solidFill>
          <a:srgbClr val="F4EFDB"/>
        </a:solidFill>
        <a:ln w="12700">
          <a:solidFill>
            <a:srgbClr val="7D674B"/>
          </a:solidFill>
          <a:prstDash val="solid"/>
        </a:ln>
      </c:spPr>
    </c:plotArea>
    <c:legend>
      <c:legendPos val="r"/>
      <c:layout>
        <c:manualLayout>
          <c:xMode val="edge"/>
          <c:yMode val="edge"/>
          <c:x val="7.8431486913808995E-2"/>
          <c:y val="6.21118012422361E-2"/>
          <c:w val="0.13943366556304601"/>
          <c:h val="0.13664596273291901"/>
        </c:manualLayout>
      </c:layout>
      <c:overlay val="0"/>
      <c:spPr>
        <a:solidFill>
          <a:srgbClr val="FFFFFF"/>
        </a:solidFill>
        <a:ln w="3175">
          <a:solidFill>
            <a:srgbClr val="000000"/>
          </a:solidFill>
          <a:prstDash val="solid"/>
        </a:ln>
      </c:spPr>
      <c:txPr>
        <a:bodyPr/>
        <a:lstStyle/>
        <a:p>
          <a:pPr>
            <a:defRPr sz="735" b="0" i="0" u="none" strike="noStrike" baseline="0">
              <a:solidFill>
                <a:srgbClr val="6F3F10"/>
              </a:solidFill>
              <a:latin typeface="Arial"/>
              <a:ea typeface="Arial"/>
              <a:cs typeface="Arial"/>
            </a:defRPr>
          </a:pPr>
          <a:endParaRPr lang="da-DK"/>
        </a:p>
      </c:txPr>
    </c:legend>
    <c:plotVisOnly val="1"/>
    <c:dispBlanksAs val="zero"/>
    <c:showDLblsOverMax val="0"/>
  </c:chart>
  <c:spPr>
    <a:gradFill rotWithShape="0">
      <a:gsLst>
        <a:gs pos="0">
          <a:srgbClr val="FFFFFF"/>
        </a:gs>
        <a:gs pos="100000">
          <a:srgbClr val="DCD6CE"/>
        </a:gs>
      </a:gsLst>
      <a:lin ang="5400000" scaled="1"/>
    </a:gradFill>
    <a:ln w="3175">
      <a:solidFill>
        <a:srgbClr val="000000"/>
      </a:solidFill>
      <a:prstDash val="solid"/>
    </a:ln>
    <a:effectLst>
      <a:outerShdw dist="35921" dir="2700000" algn="br">
        <a:srgbClr val="000000"/>
      </a:outerShdw>
    </a:effectLst>
  </c:spPr>
  <c:txPr>
    <a:bodyPr/>
    <a:lstStyle/>
    <a:p>
      <a:pPr>
        <a:defRPr sz="800" b="0" i="0" u="none" strike="noStrike" baseline="0">
          <a:solidFill>
            <a:srgbClr val="000000"/>
          </a:solidFill>
          <a:latin typeface="Arial"/>
          <a:ea typeface="Arial"/>
          <a:cs typeface="Arial"/>
        </a:defRPr>
      </a:pPr>
      <a:endParaRPr lang="da-DK"/>
    </a:p>
  </c:txPr>
  <c:printSettings>
    <c:headerFooter alignWithMargins="0"/>
    <c:pageMargins b="1" l="0.75" r="0.75" t="1" header="0" footer="0"/>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5D4C37"/>
                </a:solidFill>
                <a:latin typeface="Verdana"/>
                <a:ea typeface="Verdana"/>
                <a:cs typeface="Verdana"/>
              </a:defRPr>
            </a:pPr>
            <a:r>
              <a:rPr lang="da-DK"/>
              <a:t>Aktivitet</a:t>
            </a:r>
          </a:p>
        </c:rich>
      </c:tx>
      <c:layout>
        <c:manualLayout>
          <c:xMode val="edge"/>
          <c:yMode val="edge"/>
          <c:x val="0.45860612194717498"/>
          <c:y val="4.9689440993788803E-2"/>
        </c:manualLayout>
      </c:layout>
      <c:overlay val="0"/>
      <c:spPr>
        <a:noFill/>
        <a:ln w="25400">
          <a:noFill/>
        </a:ln>
      </c:spPr>
    </c:title>
    <c:autoTitleDeleted val="0"/>
    <c:plotArea>
      <c:layout>
        <c:manualLayout>
          <c:layoutTarget val="inner"/>
          <c:xMode val="edge"/>
          <c:yMode val="edge"/>
          <c:x val="7.9520781761452497E-2"/>
          <c:y val="0.21118012422360199"/>
          <c:w val="0.852942083824896"/>
          <c:h val="0.54658385093167705"/>
        </c:manualLayout>
      </c:layout>
      <c:areaChart>
        <c:grouping val="stacked"/>
        <c:varyColors val="0"/>
        <c:ser>
          <c:idx val="0"/>
          <c:order val="0"/>
          <c:tx>
            <c:v>Udgifter</c:v>
          </c:tx>
          <c:spPr>
            <a:solidFill>
              <a:srgbClr val="CED4C6"/>
            </a:solidFill>
            <a:ln w="12700">
              <a:solidFill>
                <a:srgbClr val="000000"/>
              </a:solidFill>
              <a:prstDash val="solid"/>
            </a:ln>
          </c:spPr>
          <c:val>
            <c:numRef>
              <c:f>August!$J$15:$J$79</c:f>
              <c:numCache>
                <c:formatCode>_("kr"\ * #,##0.00_);_("kr"\ * \(#,##0.00\);_("kr"\ * "-"??_);_(@_)</c:formatCode>
                <c:ptCount val="6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numCache>
            </c:numRef>
          </c:val>
          <c:extLst>
            <c:ext xmlns:c16="http://schemas.microsoft.com/office/drawing/2014/chart" uri="{C3380CC4-5D6E-409C-BE32-E72D297353CC}">
              <c16:uniqueId val="{00000000-8D0D-4A31-9866-C34B8B239D6E}"/>
            </c:ext>
          </c:extLst>
        </c:ser>
        <c:ser>
          <c:idx val="1"/>
          <c:order val="1"/>
          <c:tx>
            <c:v>Omsætning</c:v>
          </c:tx>
          <c:spPr>
            <a:solidFill>
              <a:srgbClr val="E2D1BF"/>
            </a:solidFill>
            <a:ln w="12700">
              <a:solidFill>
                <a:srgbClr val="000000"/>
              </a:solidFill>
              <a:prstDash val="solid"/>
            </a:ln>
          </c:spPr>
          <c:val>
            <c:numRef>
              <c:f>August!$L$15:$L$79</c:f>
              <c:numCache>
                <c:formatCode>_("kr"\ * #,##0.00_);_("kr"\ * \(#,##0.00\);_("kr"\ * "-"??_);_(@_)</c:formatCode>
                <c:ptCount val="6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numCache>
            </c:numRef>
          </c:val>
          <c:extLst>
            <c:ext xmlns:c16="http://schemas.microsoft.com/office/drawing/2014/chart" uri="{C3380CC4-5D6E-409C-BE32-E72D297353CC}">
              <c16:uniqueId val="{00000001-8D0D-4A31-9866-C34B8B239D6E}"/>
            </c:ext>
          </c:extLst>
        </c:ser>
        <c:dLbls>
          <c:showLegendKey val="0"/>
          <c:showVal val="0"/>
          <c:showCatName val="0"/>
          <c:showSerName val="0"/>
          <c:showPercent val="0"/>
          <c:showBubbleSize val="0"/>
        </c:dLbls>
        <c:axId val="-2142147264"/>
        <c:axId val="-2142151904"/>
      </c:areaChart>
      <c:catAx>
        <c:axId val="-2142147264"/>
        <c:scaling>
          <c:orientation val="minMax"/>
        </c:scaling>
        <c:delete val="0"/>
        <c:axPos val="b"/>
        <c:title>
          <c:tx>
            <c:rich>
              <a:bodyPr/>
              <a:lstStyle/>
              <a:p>
                <a:pPr>
                  <a:defRPr sz="800" b="1" i="0" u="none" strike="noStrike" baseline="0">
                    <a:solidFill>
                      <a:srgbClr val="5D4C37"/>
                    </a:solidFill>
                    <a:latin typeface="Arial"/>
                    <a:ea typeface="Arial"/>
                    <a:cs typeface="Arial"/>
                  </a:defRPr>
                </a:pPr>
                <a:r>
                  <a:rPr lang="da-DK"/>
                  <a:t>Posteringer</a:t>
                </a:r>
              </a:p>
            </c:rich>
          </c:tx>
          <c:layout>
            <c:manualLayout>
              <c:xMode val="edge"/>
              <c:yMode val="edge"/>
              <c:x val="0.472569948364298"/>
              <c:y val="0.85955299065877699"/>
            </c:manualLayout>
          </c:layout>
          <c:overlay val="0"/>
          <c:spPr>
            <a:noFill/>
            <a:ln w="25400">
              <a:noFill/>
            </a:ln>
          </c:spPr>
        </c:title>
        <c:numFmt formatCode="@" sourceLinked="0"/>
        <c:majorTickMark val="out"/>
        <c:minorTickMark val="none"/>
        <c:tickLblPos val="nextTo"/>
        <c:spPr>
          <a:ln w="3175">
            <a:solidFill>
              <a:srgbClr val="000000"/>
            </a:solidFill>
            <a:prstDash val="solid"/>
          </a:ln>
        </c:spPr>
        <c:txPr>
          <a:bodyPr rot="0" vert="horz"/>
          <a:lstStyle/>
          <a:p>
            <a:pPr>
              <a:defRPr sz="700" b="0" i="0" u="none" strike="noStrike" baseline="0">
                <a:solidFill>
                  <a:srgbClr val="5D4C37"/>
                </a:solidFill>
                <a:latin typeface="Arial"/>
                <a:ea typeface="Arial"/>
                <a:cs typeface="Arial"/>
              </a:defRPr>
            </a:pPr>
            <a:endParaRPr lang="da-DK"/>
          </a:p>
        </c:txPr>
        <c:crossAx val="-2142151904"/>
        <c:crosses val="autoZero"/>
        <c:auto val="1"/>
        <c:lblAlgn val="ctr"/>
        <c:lblOffset val="100"/>
        <c:tickLblSkip val="2"/>
        <c:tickMarkSkip val="2"/>
        <c:noMultiLvlLbl val="0"/>
      </c:catAx>
      <c:valAx>
        <c:axId val="-214215190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5D4C37"/>
                    </a:solidFill>
                    <a:latin typeface="Arial"/>
                    <a:ea typeface="Arial"/>
                    <a:cs typeface="Arial"/>
                  </a:defRPr>
                </a:pPr>
                <a:r>
                  <a:rPr lang="da-DK"/>
                  <a:t>DKK</a:t>
                </a:r>
              </a:p>
            </c:rich>
          </c:tx>
          <c:layout>
            <c:manualLayout>
              <c:xMode val="edge"/>
              <c:yMode val="edge"/>
              <c:x val="4.8123559718433904E-3"/>
              <c:y val="0.41573172918602602"/>
            </c:manualLayout>
          </c:layout>
          <c:overlay val="0"/>
          <c:spPr>
            <a:noFill/>
            <a:ln w="25400">
              <a:noFill/>
            </a:ln>
          </c:spPr>
        </c:title>
        <c:numFmt formatCode="_(&quot;kr&quot;\ * #,##0.00_);_(&quot;kr&quot;\ * \(#,##0.00\);_(&quot;kr&quot;\ * &quot;-&quot;??_);_(@_)"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5D4C37"/>
                </a:solidFill>
                <a:latin typeface="Arial"/>
                <a:ea typeface="Arial"/>
                <a:cs typeface="Arial"/>
              </a:defRPr>
            </a:pPr>
            <a:endParaRPr lang="da-DK"/>
          </a:p>
        </c:txPr>
        <c:crossAx val="-2142147264"/>
        <c:crosses val="autoZero"/>
        <c:crossBetween val="midCat"/>
      </c:valAx>
      <c:spPr>
        <a:solidFill>
          <a:srgbClr val="F4EFDB"/>
        </a:solidFill>
        <a:ln w="12700">
          <a:solidFill>
            <a:srgbClr val="7D674B"/>
          </a:solidFill>
          <a:prstDash val="solid"/>
        </a:ln>
      </c:spPr>
    </c:plotArea>
    <c:legend>
      <c:legendPos val="r"/>
      <c:layout>
        <c:manualLayout>
          <c:xMode val="edge"/>
          <c:yMode val="edge"/>
          <c:x val="7.8431486913808995E-2"/>
          <c:y val="4.9689440993788803E-2"/>
          <c:w val="0.13943366556304601"/>
          <c:h val="0.13664596273291901"/>
        </c:manualLayout>
      </c:layout>
      <c:overlay val="0"/>
      <c:spPr>
        <a:solidFill>
          <a:srgbClr val="FFFFFF"/>
        </a:solidFill>
        <a:ln w="3175">
          <a:solidFill>
            <a:srgbClr val="000000"/>
          </a:solidFill>
          <a:prstDash val="solid"/>
        </a:ln>
      </c:spPr>
      <c:txPr>
        <a:bodyPr/>
        <a:lstStyle/>
        <a:p>
          <a:pPr>
            <a:defRPr sz="735" b="0" i="0" u="none" strike="noStrike" baseline="0">
              <a:solidFill>
                <a:srgbClr val="6F3F10"/>
              </a:solidFill>
              <a:latin typeface="Arial"/>
              <a:ea typeface="Arial"/>
              <a:cs typeface="Arial"/>
            </a:defRPr>
          </a:pPr>
          <a:endParaRPr lang="da-DK"/>
        </a:p>
      </c:txPr>
    </c:legend>
    <c:plotVisOnly val="1"/>
    <c:dispBlanksAs val="zero"/>
    <c:showDLblsOverMax val="0"/>
  </c:chart>
  <c:spPr>
    <a:gradFill rotWithShape="0">
      <a:gsLst>
        <a:gs pos="0">
          <a:srgbClr val="FFFFFF"/>
        </a:gs>
        <a:gs pos="100000">
          <a:srgbClr val="DCD6CE"/>
        </a:gs>
      </a:gsLst>
      <a:lin ang="5400000" scaled="1"/>
    </a:gradFill>
    <a:ln w="3175">
      <a:solidFill>
        <a:srgbClr val="000000"/>
      </a:solidFill>
      <a:prstDash val="solid"/>
    </a:ln>
    <a:effectLst>
      <a:outerShdw dist="35921" dir="2700000" algn="br">
        <a:srgbClr val="000000"/>
      </a:outerShdw>
    </a:effectLst>
  </c:spPr>
  <c:txPr>
    <a:bodyPr/>
    <a:lstStyle/>
    <a:p>
      <a:pPr>
        <a:defRPr sz="800" b="0" i="0" u="none" strike="noStrike" baseline="0">
          <a:solidFill>
            <a:srgbClr val="000000"/>
          </a:solidFill>
          <a:latin typeface="Arial"/>
          <a:ea typeface="Arial"/>
          <a:cs typeface="Arial"/>
        </a:defRPr>
      </a:pPr>
      <a:endParaRPr lang="da-DK"/>
    </a:p>
  </c:txPr>
  <c:printSettings>
    <c:headerFooter alignWithMargins="0"/>
    <c:pageMargins b="1" l="0.75" r="0.75" t="1" header="0" footer="0"/>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5D4C37"/>
                </a:solidFill>
                <a:latin typeface="Verdana"/>
                <a:ea typeface="Verdana"/>
                <a:cs typeface="Verdana"/>
              </a:defRPr>
            </a:pPr>
            <a:r>
              <a:rPr lang="da-DK"/>
              <a:t>Aktivitet</a:t>
            </a:r>
          </a:p>
        </c:rich>
      </c:tx>
      <c:layout>
        <c:manualLayout>
          <c:xMode val="edge"/>
          <c:yMode val="edge"/>
          <c:x val="0.45860612194717498"/>
          <c:y val="4.9689440993788803E-2"/>
        </c:manualLayout>
      </c:layout>
      <c:overlay val="0"/>
      <c:spPr>
        <a:noFill/>
        <a:ln w="25400">
          <a:noFill/>
        </a:ln>
      </c:spPr>
    </c:title>
    <c:autoTitleDeleted val="0"/>
    <c:plotArea>
      <c:layout>
        <c:manualLayout>
          <c:layoutTarget val="inner"/>
          <c:xMode val="edge"/>
          <c:yMode val="edge"/>
          <c:x val="7.9520781761452497E-2"/>
          <c:y val="0.21118012422360199"/>
          <c:w val="0.852942083824896"/>
          <c:h val="0.54658385093167705"/>
        </c:manualLayout>
      </c:layout>
      <c:areaChart>
        <c:grouping val="stacked"/>
        <c:varyColors val="0"/>
        <c:ser>
          <c:idx val="0"/>
          <c:order val="0"/>
          <c:tx>
            <c:v>Udgifter</c:v>
          </c:tx>
          <c:spPr>
            <a:solidFill>
              <a:srgbClr val="CED4C6"/>
            </a:solidFill>
            <a:ln w="12700">
              <a:solidFill>
                <a:srgbClr val="000000"/>
              </a:solidFill>
              <a:prstDash val="solid"/>
            </a:ln>
          </c:spPr>
          <c:val>
            <c:numRef>
              <c:f>September!$J$15:$J$85</c:f>
              <c:numCache>
                <c:formatCode>_("kr"\ * #,##0.00_);_("kr"\ * \(#,##0.00\);_("kr"\ * "-"??_);_(@_)</c:formatCode>
                <c:ptCount val="7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numCache>
            </c:numRef>
          </c:val>
          <c:extLst>
            <c:ext xmlns:c16="http://schemas.microsoft.com/office/drawing/2014/chart" uri="{C3380CC4-5D6E-409C-BE32-E72D297353CC}">
              <c16:uniqueId val="{00000000-9CD7-4FC5-A44B-3332D5576C9B}"/>
            </c:ext>
          </c:extLst>
        </c:ser>
        <c:ser>
          <c:idx val="1"/>
          <c:order val="1"/>
          <c:tx>
            <c:v>Omsætning</c:v>
          </c:tx>
          <c:spPr>
            <a:solidFill>
              <a:srgbClr val="E2D1BF"/>
            </a:solidFill>
            <a:ln w="12700">
              <a:solidFill>
                <a:srgbClr val="000000"/>
              </a:solidFill>
              <a:prstDash val="solid"/>
            </a:ln>
          </c:spPr>
          <c:val>
            <c:numRef>
              <c:f>September!$L$15:$L$85</c:f>
              <c:numCache>
                <c:formatCode>_("kr"\ * #,##0.00_);_("kr"\ * \(#,##0.00\);_("kr"\ * "-"??_);_(@_)</c:formatCode>
                <c:ptCount val="7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numCache>
            </c:numRef>
          </c:val>
          <c:extLst>
            <c:ext xmlns:c16="http://schemas.microsoft.com/office/drawing/2014/chart" uri="{C3380CC4-5D6E-409C-BE32-E72D297353CC}">
              <c16:uniqueId val="{00000001-9CD7-4FC5-A44B-3332D5576C9B}"/>
            </c:ext>
          </c:extLst>
        </c:ser>
        <c:dLbls>
          <c:showLegendKey val="0"/>
          <c:showVal val="0"/>
          <c:showCatName val="0"/>
          <c:showSerName val="0"/>
          <c:showPercent val="0"/>
          <c:showBubbleSize val="0"/>
        </c:dLbls>
        <c:axId val="-2142236816"/>
        <c:axId val="-2141022464"/>
      </c:areaChart>
      <c:catAx>
        <c:axId val="-2142236816"/>
        <c:scaling>
          <c:orientation val="minMax"/>
        </c:scaling>
        <c:delete val="0"/>
        <c:axPos val="b"/>
        <c:title>
          <c:tx>
            <c:rich>
              <a:bodyPr/>
              <a:lstStyle/>
              <a:p>
                <a:pPr>
                  <a:defRPr sz="800" b="1" i="0" u="none" strike="noStrike" baseline="0">
                    <a:solidFill>
                      <a:srgbClr val="5D4C37"/>
                    </a:solidFill>
                    <a:latin typeface="Arial"/>
                    <a:ea typeface="Arial"/>
                    <a:cs typeface="Arial"/>
                  </a:defRPr>
                </a:pPr>
                <a:r>
                  <a:rPr lang="da-DK"/>
                  <a:t>Posteringer</a:t>
                </a:r>
              </a:p>
            </c:rich>
          </c:tx>
          <c:layout>
            <c:manualLayout>
              <c:xMode val="edge"/>
              <c:yMode val="edge"/>
              <c:x val="0.472569948364298"/>
              <c:y val="0.85955299065877699"/>
            </c:manualLayout>
          </c:layout>
          <c:overlay val="0"/>
          <c:spPr>
            <a:noFill/>
            <a:ln w="25400">
              <a:noFill/>
            </a:ln>
          </c:spPr>
        </c:title>
        <c:numFmt formatCode="@" sourceLinked="0"/>
        <c:majorTickMark val="out"/>
        <c:minorTickMark val="none"/>
        <c:tickLblPos val="nextTo"/>
        <c:spPr>
          <a:ln w="3175">
            <a:solidFill>
              <a:srgbClr val="000000"/>
            </a:solidFill>
            <a:prstDash val="solid"/>
          </a:ln>
        </c:spPr>
        <c:txPr>
          <a:bodyPr rot="0" vert="horz"/>
          <a:lstStyle/>
          <a:p>
            <a:pPr>
              <a:defRPr sz="700" b="0" i="0" u="none" strike="noStrike" baseline="0">
                <a:solidFill>
                  <a:srgbClr val="5D4C37"/>
                </a:solidFill>
                <a:latin typeface="Arial"/>
                <a:ea typeface="Arial"/>
                <a:cs typeface="Arial"/>
              </a:defRPr>
            </a:pPr>
            <a:endParaRPr lang="da-DK"/>
          </a:p>
        </c:txPr>
        <c:crossAx val="-2141022464"/>
        <c:crosses val="autoZero"/>
        <c:auto val="1"/>
        <c:lblAlgn val="ctr"/>
        <c:lblOffset val="100"/>
        <c:tickLblSkip val="2"/>
        <c:tickMarkSkip val="2"/>
        <c:noMultiLvlLbl val="0"/>
      </c:catAx>
      <c:valAx>
        <c:axId val="-214102246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5D4C37"/>
                    </a:solidFill>
                    <a:latin typeface="Arial"/>
                    <a:ea typeface="Arial"/>
                    <a:cs typeface="Arial"/>
                  </a:defRPr>
                </a:pPr>
                <a:r>
                  <a:rPr lang="da-DK"/>
                  <a:t>DKK</a:t>
                </a:r>
              </a:p>
            </c:rich>
          </c:tx>
          <c:layout>
            <c:manualLayout>
              <c:xMode val="edge"/>
              <c:yMode val="edge"/>
              <c:x val="4.8123559718433904E-3"/>
              <c:y val="0.41573172918602602"/>
            </c:manualLayout>
          </c:layout>
          <c:overlay val="0"/>
          <c:spPr>
            <a:noFill/>
            <a:ln w="25400">
              <a:noFill/>
            </a:ln>
          </c:spPr>
        </c:title>
        <c:numFmt formatCode="_(&quot;kr&quot;\ * #,##0.00_);_(&quot;kr&quot;\ * \(#,##0.00\);_(&quot;kr&quot;\ * &quot;-&quot;??_);_(@_)"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5D4C37"/>
                </a:solidFill>
                <a:latin typeface="Arial"/>
                <a:ea typeface="Arial"/>
                <a:cs typeface="Arial"/>
              </a:defRPr>
            </a:pPr>
            <a:endParaRPr lang="da-DK"/>
          </a:p>
        </c:txPr>
        <c:crossAx val="-2142236816"/>
        <c:crosses val="autoZero"/>
        <c:crossBetween val="midCat"/>
      </c:valAx>
      <c:spPr>
        <a:solidFill>
          <a:srgbClr val="F4EFDB"/>
        </a:solidFill>
        <a:ln w="12700">
          <a:solidFill>
            <a:srgbClr val="7D674B"/>
          </a:solidFill>
          <a:prstDash val="solid"/>
        </a:ln>
      </c:spPr>
    </c:plotArea>
    <c:legend>
      <c:legendPos val="r"/>
      <c:layout>
        <c:manualLayout>
          <c:xMode val="edge"/>
          <c:yMode val="edge"/>
          <c:x val="7.8431486913808995E-2"/>
          <c:y val="4.9689440993788803E-2"/>
          <c:w val="0.13943366556304601"/>
          <c:h val="0.13664596273291901"/>
        </c:manualLayout>
      </c:layout>
      <c:overlay val="0"/>
      <c:spPr>
        <a:solidFill>
          <a:srgbClr val="FFFFFF"/>
        </a:solidFill>
        <a:ln w="3175">
          <a:solidFill>
            <a:srgbClr val="000000"/>
          </a:solidFill>
          <a:prstDash val="solid"/>
        </a:ln>
      </c:spPr>
      <c:txPr>
        <a:bodyPr/>
        <a:lstStyle/>
        <a:p>
          <a:pPr>
            <a:defRPr sz="735" b="0" i="0" u="none" strike="noStrike" baseline="0">
              <a:solidFill>
                <a:srgbClr val="6F3F10"/>
              </a:solidFill>
              <a:latin typeface="Arial"/>
              <a:ea typeface="Arial"/>
              <a:cs typeface="Arial"/>
            </a:defRPr>
          </a:pPr>
          <a:endParaRPr lang="da-DK"/>
        </a:p>
      </c:txPr>
    </c:legend>
    <c:plotVisOnly val="1"/>
    <c:dispBlanksAs val="zero"/>
    <c:showDLblsOverMax val="0"/>
  </c:chart>
  <c:spPr>
    <a:gradFill rotWithShape="0">
      <a:gsLst>
        <a:gs pos="0">
          <a:srgbClr val="FFFFFF"/>
        </a:gs>
        <a:gs pos="100000">
          <a:srgbClr val="DCD6CE"/>
        </a:gs>
      </a:gsLst>
      <a:lin ang="5400000" scaled="1"/>
    </a:gradFill>
    <a:ln w="3175">
      <a:solidFill>
        <a:srgbClr val="000000"/>
      </a:solidFill>
      <a:prstDash val="solid"/>
    </a:ln>
    <a:effectLst>
      <a:outerShdw dist="35921" dir="2700000" algn="br">
        <a:srgbClr val="000000"/>
      </a:outerShdw>
    </a:effectLst>
  </c:spPr>
  <c:txPr>
    <a:bodyPr/>
    <a:lstStyle/>
    <a:p>
      <a:pPr>
        <a:defRPr sz="800" b="0" i="0" u="none" strike="noStrike" baseline="0">
          <a:solidFill>
            <a:srgbClr val="000000"/>
          </a:solidFill>
          <a:latin typeface="Arial"/>
          <a:ea typeface="Arial"/>
          <a:cs typeface="Arial"/>
        </a:defRPr>
      </a:pPr>
      <a:endParaRPr lang="da-DK"/>
    </a:p>
  </c:txPr>
  <c:printSettings>
    <c:headerFooter alignWithMargins="0"/>
    <c:pageMargins b="1" l="0.75" r="0.75" t="1" header="0" footer="0"/>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5D4C37"/>
                </a:solidFill>
                <a:latin typeface="Verdana"/>
                <a:ea typeface="Verdana"/>
                <a:cs typeface="Verdana"/>
              </a:defRPr>
            </a:pPr>
            <a:r>
              <a:rPr lang="da-DK"/>
              <a:t>Aktivitet</a:t>
            </a:r>
          </a:p>
        </c:rich>
      </c:tx>
      <c:layout>
        <c:manualLayout>
          <c:xMode val="edge"/>
          <c:yMode val="edge"/>
          <c:x val="0.45860612194717498"/>
          <c:y val="4.9689440993788803E-2"/>
        </c:manualLayout>
      </c:layout>
      <c:overlay val="0"/>
      <c:spPr>
        <a:noFill/>
        <a:ln w="25400">
          <a:noFill/>
        </a:ln>
      </c:spPr>
    </c:title>
    <c:autoTitleDeleted val="0"/>
    <c:plotArea>
      <c:layout>
        <c:manualLayout>
          <c:layoutTarget val="inner"/>
          <c:xMode val="edge"/>
          <c:yMode val="edge"/>
          <c:x val="7.9520781761452497E-2"/>
          <c:y val="0.21118012422360199"/>
          <c:w val="0.852942083824896"/>
          <c:h val="0.54658385093167705"/>
        </c:manualLayout>
      </c:layout>
      <c:areaChart>
        <c:grouping val="stacked"/>
        <c:varyColors val="0"/>
        <c:ser>
          <c:idx val="0"/>
          <c:order val="0"/>
          <c:tx>
            <c:v>Udgifter</c:v>
          </c:tx>
          <c:spPr>
            <a:solidFill>
              <a:srgbClr val="CED4C6"/>
            </a:solidFill>
            <a:ln w="12700">
              <a:solidFill>
                <a:srgbClr val="000000"/>
              </a:solidFill>
              <a:prstDash val="solid"/>
            </a:ln>
          </c:spPr>
          <c:val>
            <c:numRef>
              <c:f>Oktober!$J$15:$J$87</c:f>
              <c:numCache>
                <c:formatCode>_("kr"\ * #,##0.00_);_("kr"\ * \(#,##0.00\);_("kr"\ * "-"??_);_(@_)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numCache>
            </c:numRef>
          </c:val>
          <c:extLst>
            <c:ext xmlns:c16="http://schemas.microsoft.com/office/drawing/2014/chart" uri="{C3380CC4-5D6E-409C-BE32-E72D297353CC}">
              <c16:uniqueId val="{00000000-3835-479C-8C9A-01B327B3861D}"/>
            </c:ext>
          </c:extLst>
        </c:ser>
        <c:ser>
          <c:idx val="1"/>
          <c:order val="1"/>
          <c:tx>
            <c:v>Omsætning</c:v>
          </c:tx>
          <c:spPr>
            <a:solidFill>
              <a:srgbClr val="E2D1BF"/>
            </a:solidFill>
            <a:ln w="12700">
              <a:solidFill>
                <a:srgbClr val="000000"/>
              </a:solidFill>
              <a:prstDash val="solid"/>
            </a:ln>
          </c:spPr>
          <c:val>
            <c:numRef>
              <c:f>Oktober!$L$15:$L$87</c:f>
              <c:numCache>
                <c:formatCode>_("kr"\ * #,##0.00_);_("kr"\ * \(#,##0.00\);_("kr"\ * "-"??_);_(@_)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numCache>
            </c:numRef>
          </c:val>
          <c:extLst>
            <c:ext xmlns:c16="http://schemas.microsoft.com/office/drawing/2014/chart" uri="{C3380CC4-5D6E-409C-BE32-E72D297353CC}">
              <c16:uniqueId val="{00000001-3835-479C-8C9A-01B327B3861D}"/>
            </c:ext>
          </c:extLst>
        </c:ser>
        <c:dLbls>
          <c:showLegendKey val="0"/>
          <c:showVal val="0"/>
          <c:showCatName val="0"/>
          <c:showSerName val="0"/>
          <c:showPercent val="0"/>
          <c:showBubbleSize val="0"/>
        </c:dLbls>
        <c:axId val="-2140936480"/>
        <c:axId val="-2140930880"/>
      </c:areaChart>
      <c:catAx>
        <c:axId val="-2140936480"/>
        <c:scaling>
          <c:orientation val="minMax"/>
        </c:scaling>
        <c:delete val="0"/>
        <c:axPos val="b"/>
        <c:title>
          <c:tx>
            <c:rich>
              <a:bodyPr/>
              <a:lstStyle/>
              <a:p>
                <a:pPr>
                  <a:defRPr sz="800" b="1" i="0" u="none" strike="noStrike" baseline="0">
                    <a:solidFill>
                      <a:srgbClr val="5D4C37"/>
                    </a:solidFill>
                    <a:latin typeface="Arial"/>
                    <a:ea typeface="Arial"/>
                    <a:cs typeface="Arial"/>
                  </a:defRPr>
                </a:pPr>
                <a:r>
                  <a:rPr lang="da-DK"/>
                  <a:t>Posteringer</a:t>
                </a:r>
              </a:p>
            </c:rich>
          </c:tx>
          <c:layout>
            <c:manualLayout>
              <c:xMode val="edge"/>
              <c:yMode val="edge"/>
              <c:x val="0.472569948364298"/>
              <c:y val="0.85955299065877699"/>
            </c:manualLayout>
          </c:layout>
          <c:overlay val="0"/>
          <c:spPr>
            <a:noFill/>
            <a:ln w="25400">
              <a:noFill/>
            </a:ln>
          </c:spPr>
        </c:title>
        <c:numFmt formatCode="@" sourceLinked="0"/>
        <c:majorTickMark val="out"/>
        <c:minorTickMark val="none"/>
        <c:tickLblPos val="nextTo"/>
        <c:spPr>
          <a:ln w="3175">
            <a:solidFill>
              <a:srgbClr val="000000"/>
            </a:solidFill>
            <a:prstDash val="solid"/>
          </a:ln>
        </c:spPr>
        <c:txPr>
          <a:bodyPr rot="0" vert="horz"/>
          <a:lstStyle/>
          <a:p>
            <a:pPr>
              <a:defRPr sz="700" b="0" i="0" u="none" strike="noStrike" baseline="0">
                <a:solidFill>
                  <a:srgbClr val="5D4C37"/>
                </a:solidFill>
                <a:latin typeface="Arial"/>
                <a:ea typeface="Arial"/>
                <a:cs typeface="Arial"/>
              </a:defRPr>
            </a:pPr>
            <a:endParaRPr lang="da-DK"/>
          </a:p>
        </c:txPr>
        <c:crossAx val="-2140930880"/>
        <c:crosses val="autoZero"/>
        <c:auto val="1"/>
        <c:lblAlgn val="ctr"/>
        <c:lblOffset val="100"/>
        <c:tickLblSkip val="2"/>
        <c:tickMarkSkip val="2"/>
        <c:noMultiLvlLbl val="0"/>
      </c:catAx>
      <c:valAx>
        <c:axId val="-214093088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5D4C37"/>
                    </a:solidFill>
                    <a:latin typeface="Arial"/>
                    <a:ea typeface="Arial"/>
                    <a:cs typeface="Arial"/>
                  </a:defRPr>
                </a:pPr>
                <a:r>
                  <a:rPr lang="da-DK"/>
                  <a:t>DKK</a:t>
                </a:r>
              </a:p>
            </c:rich>
          </c:tx>
          <c:layout>
            <c:manualLayout>
              <c:xMode val="edge"/>
              <c:yMode val="edge"/>
              <c:x val="4.8123559718433904E-3"/>
              <c:y val="0.41573172918602602"/>
            </c:manualLayout>
          </c:layout>
          <c:overlay val="0"/>
          <c:spPr>
            <a:noFill/>
            <a:ln w="25400">
              <a:noFill/>
            </a:ln>
          </c:spPr>
        </c:title>
        <c:numFmt formatCode="_(&quot;kr&quot;\ * #,##0.00_);_(&quot;kr&quot;\ * \(#,##0.00\);_(&quot;kr&quot;\ * &quot;-&quot;??_);_(@_)"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5D4C37"/>
                </a:solidFill>
                <a:latin typeface="Arial"/>
                <a:ea typeface="Arial"/>
                <a:cs typeface="Arial"/>
              </a:defRPr>
            </a:pPr>
            <a:endParaRPr lang="da-DK"/>
          </a:p>
        </c:txPr>
        <c:crossAx val="-2140936480"/>
        <c:crosses val="autoZero"/>
        <c:crossBetween val="midCat"/>
      </c:valAx>
      <c:spPr>
        <a:solidFill>
          <a:srgbClr val="F4EFDB"/>
        </a:solidFill>
        <a:ln w="12700">
          <a:solidFill>
            <a:srgbClr val="7D674B"/>
          </a:solidFill>
          <a:prstDash val="solid"/>
        </a:ln>
      </c:spPr>
    </c:plotArea>
    <c:legend>
      <c:legendPos val="r"/>
      <c:layout>
        <c:manualLayout>
          <c:xMode val="edge"/>
          <c:yMode val="edge"/>
          <c:x val="7.8431486913808995E-2"/>
          <c:y val="4.9689440993788803E-2"/>
          <c:w val="0.13943366556304601"/>
          <c:h val="0.13664596273291901"/>
        </c:manualLayout>
      </c:layout>
      <c:overlay val="0"/>
      <c:spPr>
        <a:solidFill>
          <a:srgbClr val="FFFFFF"/>
        </a:solidFill>
        <a:ln w="3175">
          <a:solidFill>
            <a:srgbClr val="000000"/>
          </a:solidFill>
          <a:prstDash val="solid"/>
        </a:ln>
      </c:spPr>
      <c:txPr>
        <a:bodyPr/>
        <a:lstStyle/>
        <a:p>
          <a:pPr>
            <a:defRPr sz="735" b="0" i="0" u="none" strike="noStrike" baseline="0">
              <a:solidFill>
                <a:srgbClr val="6F3F10"/>
              </a:solidFill>
              <a:latin typeface="Arial"/>
              <a:ea typeface="Arial"/>
              <a:cs typeface="Arial"/>
            </a:defRPr>
          </a:pPr>
          <a:endParaRPr lang="da-DK"/>
        </a:p>
      </c:txPr>
    </c:legend>
    <c:plotVisOnly val="1"/>
    <c:dispBlanksAs val="zero"/>
    <c:showDLblsOverMax val="0"/>
  </c:chart>
  <c:spPr>
    <a:gradFill rotWithShape="0">
      <a:gsLst>
        <a:gs pos="0">
          <a:srgbClr val="FFFFFF"/>
        </a:gs>
        <a:gs pos="100000">
          <a:srgbClr val="DCD6CE"/>
        </a:gs>
      </a:gsLst>
      <a:lin ang="5400000" scaled="1"/>
    </a:gradFill>
    <a:ln w="3175">
      <a:solidFill>
        <a:srgbClr val="000000"/>
      </a:solidFill>
      <a:prstDash val="solid"/>
    </a:ln>
    <a:effectLst>
      <a:outerShdw dist="35921" dir="2700000" algn="br">
        <a:srgbClr val="000000"/>
      </a:outerShdw>
    </a:effectLst>
  </c:spPr>
  <c:txPr>
    <a:bodyPr/>
    <a:lstStyle/>
    <a:p>
      <a:pPr>
        <a:defRPr sz="800" b="0" i="0" u="none" strike="noStrike" baseline="0">
          <a:solidFill>
            <a:srgbClr val="000000"/>
          </a:solidFill>
          <a:latin typeface="Arial"/>
          <a:ea typeface="Arial"/>
          <a:cs typeface="Arial"/>
        </a:defRPr>
      </a:pPr>
      <a:endParaRPr lang="da-DK"/>
    </a:p>
  </c:txPr>
  <c:printSettings>
    <c:headerFooter alignWithMargins="0"/>
    <c:pageMargins b="1" l="0.75" r="0.75" t="1" header="0" footer="0"/>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5D4C37"/>
                </a:solidFill>
                <a:latin typeface="Verdana"/>
                <a:ea typeface="Verdana"/>
                <a:cs typeface="Verdana"/>
              </a:defRPr>
            </a:pPr>
            <a:r>
              <a:rPr lang="da-DK"/>
              <a:t>Aktivitet</a:t>
            </a:r>
          </a:p>
        </c:rich>
      </c:tx>
      <c:layout>
        <c:manualLayout>
          <c:xMode val="edge"/>
          <c:yMode val="edge"/>
          <c:x val="0.45860612194717498"/>
          <c:y val="4.9689440993788803E-2"/>
        </c:manualLayout>
      </c:layout>
      <c:overlay val="0"/>
      <c:spPr>
        <a:noFill/>
        <a:ln w="25400">
          <a:noFill/>
        </a:ln>
      </c:spPr>
    </c:title>
    <c:autoTitleDeleted val="0"/>
    <c:plotArea>
      <c:layout>
        <c:manualLayout>
          <c:layoutTarget val="inner"/>
          <c:xMode val="edge"/>
          <c:yMode val="edge"/>
          <c:x val="7.9520781761452497E-2"/>
          <c:y val="0.21118012422360199"/>
          <c:w val="0.852942083824896"/>
          <c:h val="0.54658385093167705"/>
        </c:manualLayout>
      </c:layout>
      <c:areaChart>
        <c:grouping val="stacked"/>
        <c:varyColors val="0"/>
        <c:ser>
          <c:idx val="0"/>
          <c:order val="0"/>
          <c:tx>
            <c:v>Udgifter</c:v>
          </c:tx>
          <c:spPr>
            <a:solidFill>
              <a:srgbClr val="CED4C6"/>
            </a:solidFill>
            <a:ln w="12700">
              <a:solidFill>
                <a:srgbClr val="000000"/>
              </a:solidFill>
              <a:prstDash val="solid"/>
            </a:ln>
          </c:spPr>
          <c:val>
            <c:numRef>
              <c:f>November!$J$15:$J$74</c:f>
              <c:numCache>
                <c:formatCode>_("kr"\ * #,##0.00_);_("kr"\ * \(#,##0.00\);_("kr"\ * "-"??_);_(@_)</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numCache>
            </c:numRef>
          </c:val>
          <c:extLst>
            <c:ext xmlns:c16="http://schemas.microsoft.com/office/drawing/2014/chart" uri="{C3380CC4-5D6E-409C-BE32-E72D297353CC}">
              <c16:uniqueId val="{00000000-F356-4A00-B8E0-36743F11BCA3}"/>
            </c:ext>
          </c:extLst>
        </c:ser>
        <c:ser>
          <c:idx val="1"/>
          <c:order val="1"/>
          <c:tx>
            <c:v>Omsætning</c:v>
          </c:tx>
          <c:spPr>
            <a:solidFill>
              <a:srgbClr val="E2D1BF"/>
            </a:solidFill>
            <a:ln w="12700">
              <a:solidFill>
                <a:srgbClr val="000000"/>
              </a:solidFill>
              <a:prstDash val="solid"/>
            </a:ln>
          </c:spPr>
          <c:val>
            <c:numRef>
              <c:f>November!$L$15:$L$74</c:f>
              <c:numCache>
                <c:formatCode>_("kr"\ * #,##0.00_);_("kr"\ * \(#,##0.00\);_("kr"\ * "-"??_);_(@_)</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numCache>
            </c:numRef>
          </c:val>
          <c:extLst>
            <c:ext xmlns:c16="http://schemas.microsoft.com/office/drawing/2014/chart" uri="{C3380CC4-5D6E-409C-BE32-E72D297353CC}">
              <c16:uniqueId val="{00000001-F356-4A00-B8E0-36743F11BCA3}"/>
            </c:ext>
          </c:extLst>
        </c:ser>
        <c:dLbls>
          <c:showLegendKey val="0"/>
          <c:showVal val="0"/>
          <c:showCatName val="0"/>
          <c:showSerName val="0"/>
          <c:showPercent val="0"/>
          <c:showBubbleSize val="0"/>
        </c:dLbls>
        <c:axId val="-2140845472"/>
        <c:axId val="-2140839872"/>
      </c:areaChart>
      <c:catAx>
        <c:axId val="-2140845472"/>
        <c:scaling>
          <c:orientation val="minMax"/>
        </c:scaling>
        <c:delete val="0"/>
        <c:axPos val="b"/>
        <c:title>
          <c:tx>
            <c:rich>
              <a:bodyPr/>
              <a:lstStyle/>
              <a:p>
                <a:pPr>
                  <a:defRPr sz="800" b="1" i="0" u="none" strike="noStrike" baseline="0">
                    <a:solidFill>
                      <a:srgbClr val="5D4C37"/>
                    </a:solidFill>
                    <a:latin typeface="Arial"/>
                    <a:ea typeface="Arial"/>
                    <a:cs typeface="Arial"/>
                  </a:defRPr>
                </a:pPr>
                <a:r>
                  <a:rPr lang="da-DK"/>
                  <a:t>Posteringer</a:t>
                </a:r>
              </a:p>
            </c:rich>
          </c:tx>
          <c:layout>
            <c:manualLayout>
              <c:xMode val="edge"/>
              <c:yMode val="edge"/>
              <c:x val="0.472569948364298"/>
              <c:y val="0.85955299065877699"/>
            </c:manualLayout>
          </c:layout>
          <c:overlay val="0"/>
          <c:spPr>
            <a:noFill/>
            <a:ln w="25400">
              <a:noFill/>
            </a:ln>
          </c:spPr>
        </c:title>
        <c:numFmt formatCode="@" sourceLinked="0"/>
        <c:majorTickMark val="out"/>
        <c:minorTickMark val="none"/>
        <c:tickLblPos val="nextTo"/>
        <c:spPr>
          <a:ln w="3175">
            <a:solidFill>
              <a:srgbClr val="000000"/>
            </a:solidFill>
            <a:prstDash val="solid"/>
          </a:ln>
        </c:spPr>
        <c:txPr>
          <a:bodyPr rot="0" vert="horz"/>
          <a:lstStyle/>
          <a:p>
            <a:pPr>
              <a:defRPr sz="700" b="0" i="0" u="none" strike="noStrike" baseline="0">
                <a:solidFill>
                  <a:srgbClr val="5D4C37"/>
                </a:solidFill>
                <a:latin typeface="Arial"/>
                <a:ea typeface="Arial"/>
                <a:cs typeface="Arial"/>
              </a:defRPr>
            </a:pPr>
            <a:endParaRPr lang="da-DK"/>
          </a:p>
        </c:txPr>
        <c:crossAx val="-2140839872"/>
        <c:crosses val="autoZero"/>
        <c:auto val="1"/>
        <c:lblAlgn val="ctr"/>
        <c:lblOffset val="100"/>
        <c:tickLblSkip val="2"/>
        <c:tickMarkSkip val="2"/>
        <c:noMultiLvlLbl val="0"/>
      </c:catAx>
      <c:valAx>
        <c:axId val="-214083987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5D4C37"/>
                    </a:solidFill>
                    <a:latin typeface="Arial"/>
                    <a:ea typeface="Arial"/>
                    <a:cs typeface="Arial"/>
                  </a:defRPr>
                </a:pPr>
                <a:r>
                  <a:rPr lang="da-DK"/>
                  <a:t>DKK</a:t>
                </a:r>
              </a:p>
            </c:rich>
          </c:tx>
          <c:layout>
            <c:manualLayout>
              <c:xMode val="edge"/>
              <c:yMode val="edge"/>
              <c:x val="4.8123559718433904E-3"/>
              <c:y val="0.41573172918602602"/>
            </c:manualLayout>
          </c:layout>
          <c:overlay val="0"/>
          <c:spPr>
            <a:noFill/>
            <a:ln w="25400">
              <a:noFill/>
            </a:ln>
          </c:spPr>
        </c:title>
        <c:numFmt formatCode="_(&quot;kr&quot;\ * #,##0.00_);_(&quot;kr&quot;\ * \(#,##0.00\);_(&quot;kr&quot;\ * &quot;-&quot;??_);_(@_)"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5D4C37"/>
                </a:solidFill>
                <a:latin typeface="Arial"/>
                <a:ea typeface="Arial"/>
                <a:cs typeface="Arial"/>
              </a:defRPr>
            </a:pPr>
            <a:endParaRPr lang="da-DK"/>
          </a:p>
        </c:txPr>
        <c:crossAx val="-2140845472"/>
        <c:crosses val="autoZero"/>
        <c:crossBetween val="midCat"/>
      </c:valAx>
      <c:spPr>
        <a:solidFill>
          <a:srgbClr val="F4EFDB"/>
        </a:solidFill>
        <a:ln w="12700">
          <a:solidFill>
            <a:srgbClr val="7D674B"/>
          </a:solidFill>
          <a:prstDash val="solid"/>
        </a:ln>
      </c:spPr>
    </c:plotArea>
    <c:legend>
      <c:legendPos val="r"/>
      <c:layout>
        <c:manualLayout>
          <c:xMode val="edge"/>
          <c:yMode val="edge"/>
          <c:x val="7.8431486913808995E-2"/>
          <c:y val="5.59006211180125E-2"/>
          <c:w val="0.13943366556304601"/>
          <c:h val="0.13664596273291901"/>
        </c:manualLayout>
      </c:layout>
      <c:overlay val="0"/>
      <c:spPr>
        <a:solidFill>
          <a:srgbClr val="FFFFFF"/>
        </a:solidFill>
        <a:ln w="3175">
          <a:solidFill>
            <a:srgbClr val="000000"/>
          </a:solidFill>
          <a:prstDash val="solid"/>
        </a:ln>
      </c:spPr>
      <c:txPr>
        <a:bodyPr/>
        <a:lstStyle/>
        <a:p>
          <a:pPr>
            <a:defRPr sz="735" b="0" i="0" u="none" strike="noStrike" baseline="0">
              <a:solidFill>
                <a:srgbClr val="6F3F10"/>
              </a:solidFill>
              <a:latin typeface="Arial"/>
              <a:ea typeface="Arial"/>
              <a:cs typeface="Arial"/>
            </a:defRPr>
          </a:pPr>
          <a:endParaRPr lang="da-DK"/>
        </a:p>
      </c:txPr>
    </c:legend>
    <c:plotVisOnly val="1"/>
    <c:dispBlanksAs val="zero"/>
    <c:showDLblsOverMax val="0"/>
  </c:chart>
  <c:spPr>
    <a:gradFill rotWithShape="0">
      <a:gsLst>
        <a:gs pos="0">
          <a:srgbClr val="FFFFFF"/>
        </a:gs>
        <a:gs pos="100000">
          <a:srgbClr val="DCD6CE"/>
        </a:gs>
      </a:gsLst>
      <a:lin ang="5400000" scaled="1"/>
    </a:gradFill>
    <a:ln w="3175">
      <a:solidFill>
        <a:srgbClr val="000000"/>
      </a:solidFill>
      <a:prstDash val="solid"/>
    </a:ln>
    <a:effectLst>
      <a:outerShdw dist="35921" dir="2700000" algn="br">
        <a:srgbClr val="000000"/>
      </a:outerShdw>
    </a:effectLst>
  </c:spPr>
  <c:txPr>
    <a:bodyPr/>
    <a:lstStyle/>
    <a:p>
      <a:pPr>
        <a:defRPr sz="800" b="0" i="0" u="none" strike="noStrike" baseline="0">
          <a:solidFill>
            <a:srgbClr val="000000"/>
          </a:solidFill>
          <a:latin typeface="Arial"/>
          <a:ea typeface="Arial"/>
          <a:cs typeface="Arial"/>
        </a:defRPr>
      </a:pPr>
      <a:endParaRPr lang="da-DK"/>
    </a:p>
  </c:txPr>
  <c:printSettings>
    <c:headerFooter alignWithMargins="0"/>
    <c:pageMargins b="1" l="0.75" r="0.75" t="1" header="0" footer="0"/>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5D4C37"/>
                </a:solidFill>
                <a:latin typeface="Verdana"/>
                <a:ea typeface="Verdana"/>
                <a:cs typeface="Verdana"/>
              </a:defRPr>
            </a:pPr>
            <a:r>
              <a:rPr lang="da-DK"/>
              <a:t>Aktivitet</a:t>
            </a:r>
          </a:p>
        </c:rich>
      </c:tx>
      <c:layout>
        <c:manualLayout>
          <c:xMode val="edge"/>
          <c:yMode val="edge"/>
          <c:x val="0.45860612194717498"/>
          <c:y val="4.9689440993788803E-2"/>
        </c:manualLayout>
      </c:layout>
      <c:overlay val="0"/>
      <c:spPr>
        <a:noFill/>
        <a:ln w="25400">
          <a:noFill/>
        </a:ln>
      </c:spPr>
    </c:title>
    <c:autoTitleDeleted val="0"/>
    <c:plotArea>
      <c:layout>
        <c:manualLayout>
          <c:layoutTarget val="inner"/>
          <c:xMode val="edge"/>
          <c:yMode val="edge"/>
          <c:x val="7.9520781761452497E-2"/>
          <c:y val="0.21118012422360199"/>
          <c:w val="0.852942083824896"/>
          <c:h val="0.54658385093167705"/>
        </c:manualLayout>
      </c:layout>
      <c:areaChart>
        <c:grouping val="stacked"/>
        <c:varyColors val="0"/>
        <c:ser>
          <c:idx val="0"/>
          <c:order val="0"/>
          <c:tx>
            <c:v>Udgifter</c:v>
          </c:tx>
          <c:spPr>
            <a:solidFill>
              <a:srgbClr val="CED4C6"/>
            </a:solidFill>
            <a:ln w="12700">
              <a:solidFill>
                <a:srgbClr val="000000"/>
              </a:solidFill>
              <a:prstDash val="solid"/>
            </a:ln>
          </c:spPr>
          <c:val>
            <c:numRef>
              <c:f>December!$J$15:$J$63</c:f>
              <c:numCache>
                <c:formatCode>_("kr"\ * #,##0.00_);_("kr"\ * \(#,##0.00\);_("kr"\ * "-"??_);_(@_)</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extLst>
            <c:ext xmlns:c16="http://schemas.microsoft.com/office/drawing/2014/chart" uri="{C3380CC4-5D6E-409C-BE32-E72D297353CC}">
              <c16:uniqueId val="{00000000-416C-4024-A007-6D59E876F927}"/>
            </c:ext>
          </c:extLst>
        </c:ser>
        <c:ser>
          <c:idx val="1"/>
          <c:order val="1"/>
          <c:tx>
            <c:v>Omsætning</c:v>
          </c:tx>
          <c:spPr>
            <a:solidFill>
              <a:srgbClr val="E2D1BF"/>
            </a:solidFill>
            <a:ln w="12700">
              <a:solidFill>
                <a:srgbClr val="000000"/>
              </a:solidFill>
              <a:prstDash val="solid"/>
            </a:ln>
          </c:spPr>
          <c:val>
            <c:numRef>
              <c:f>December!$L$15:$L$63</c:f>
              <c:numCache>
                <c:formatCode>_("kr"\ * #,##0.00_);_("kr"\ * \(#,##0.00\);_("kr"\ * "-"??_);_(@_)</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extLst>
            <c:ext xmlns:c16="http://schemas.microsoft.com/office/drawing/2014/chart" uri="{C3380CC4-5D6E-409C-BE32-E72D297353CC}">
              <c16:uniqueId val="{00000001-416C-4024-A007-6D59E876F927}"/>
            </c:ext>
          </c:extLst>
        </c:ser>
        <c:dLbls>
          <c:showLegendKey val="0"/>
          <c:showVal val="0"/>
          <c:showCatName val="0"/>
          <c:showSerName val="0"/>
          <c:showPercent val="0"/>
          <c:showBubbleSize val="0"/>
        </c:dLbls>
        <c:axId val="-2139952416"/>
        <c:axId val="-2139946816"/>
      </c:areaChart>
      <c:catAx>
        <c:axId val="-2139952416"/>
        <c:scaling>
          <c:orientation val="minMax"/>
        </c:scaling>
        <c:delete val="0"/>
        <c:axPos val="b"/>
        <c:title>
          <c:tx>
            <c:rich>
              <a:bodyPr/>
              <a:lstStyle/>
              <a:p>
                <a:pPr>
                  <a:defRPr sz="800" b="1" i="0" u="none" strike="noStrike" baseline="0">
                    <a:solidFill>
                      <a:srgbClr val="5D4C37"/>
                    </a:solidFill>
                    <a:latin typeface="Arial"/>
                    <a:ea typeface="Arial"/>
                    <a:cs typeface="Arial"/>
                  </a:defRPr>
                </a:pPr>
                <a:r>
                  <a:rPr lang="da-DK"/>
                  <a:t>Posteringer</a:t>
                </a:r>
              </a:p>
            </c:rich>
          </c:tx>
          <c:layout>
            <c:manualLayout>
              <c:xMode val="edge"/>
              <c:yMode val="edge"/>
              <c:x val="0.472569948364298"/>
              <c:y val="0.85955299065877699"/>
            </c:manualLayout>
          </c:layout>
          <c:overlay val="0"/>
          <c:spPr>
            <a:noFill/>
            <a:ln w="25400">
              <a:noFill/>
            </a:ln>
          </c:spPr>
        </c:title>
        <c:numFmt formatCode="@" sourceLinked="0"/>
        <c:majorTickMark val="out"/>
        <c:minorTickMark val="none"/>
        <c:tickLblPos val="nextTo"/>
        <c:spPr>
          <a:ln w="3175">
            <a:solidFill>
              <a:srgbClr val="000000"/>
            </a:solidFill>
            <a:prstDash val="solid"/>
          </a:ln>
        </c:spPr>
        <c:txPr>
          <a:bodyPr rot="0" vert="horz"/>
          <a:lstStyle/>
          <a:p>
            <a:pPr>
              <a:defRPr sz="700" b="0" i="0" u="none" strike="noStrike" baseline="0">
                <a:solidFill>
                  <a:srgbClr val="5D4C37"/>
                </a:solidFill>
                <a:latin typeface="Arial"/>
                <a:ea typeface="Arial"/>
                <a:cs typeface="Arial"/>
              </a:defRPr>
            </a:pPr>
            <a:endParaRPr lang="da-DK"/>
          </a:p>
        </c:txPr>
        <c:crossAx val="-2139946816"/>
        <c:crosses val="autoZero"/>
        <c:auto val="1"/>
        <c:lblAlgn val="ctr"/>
        <c:lblOffset val="100"/>
        <c:tickLblSkip val="2"/>
        <c:tickMarkSkip val="2"/>
        <c:noMultiLvlLbl val="0"/>
      </c:catAx>
      <c:valAx>
        <c:axId val="-213994681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5D4C37"/>
                    </a:solidFill>
                    <a:latin typeface="Arial"/>
                    <a:ea typeface="Arial"/>
                    <a:cs typeface="Arial"/>
                  </a:defRPr>
                </a:pPr>
                <a:r>
                  <a:rPr lang="da-DK"/>
                  <a:t>DKK</a:t>
                </a:r>
              </a:p>
            </c:rich>
          </c:tx>
          <c:layout>
            <c:manualLayout>
              <c:xMode val="edge"/>
              <c:yMode val="edge"/>
              <c:x val="4.8123559718433904E-3"/>
              <c:y val="0.41573172918602602"/>
            </c:manualLayout>
          </c:layout>
          <c:overlay val="0"/>
          <c:spPr>
            <a:noFill/>
            <a:ln w="25400">
              <a:noFill/>
            </a:ln>
          </c:spPr>
        </c:title>
        <c:numFmt formatCode="_(&quot;kr&quot;\ * #,##0.00_);_(&quot;kr&quot;\ * \(#,##0.00\);_(&quot;kr&quot;\ * &quot;-&quot;??_);_(@_)"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5D4C37"/>
                </a:solidFill>
                <a:latin typeface="Arial"/>
                <a:ea typeface="Arial"/>
                <a:cs typeface="Arial"/>
              </a:defRPr>
            </a:pPr>
            <a:endParaRPr lang="da-DK"/>
          </a:p>
        </c:txPr>
        <c:crossAx val="-2139952416"/>
        <c:crosses val="autoZero"/>
        <c:crossBetween val="midCat"/>
      </c:valAx>
      <c:spPr>
        <a:solidFill>
          <a:srgbClr val="F4EFDB"/>
        </a:solidFill>
        <a:ln w="12700">
          <a:solidFill>
            <a:srgbClr val="7D674B"/>
          </a:solidFill>
          <a:prstDash val="solid"/>
        </a:ln>
      </c:spPr>
    </c:plotArea>
    <c:legend>
      <c:legendPos val="r"/>
      <c:layout>
        <c:manualLayout>
          <c:xMode val="edge"/>
          <c:yMode val="edge"/>
          <c:x val="7.8431486913808995E-2"/>
          <c:y val="6.8322981366459604E-2"/>
          <c:w val="0.13943366556304601"/>
          <c:h val="0.13664596273291901"/>
        </c:manualLayout>
      </c:layout>
      <c:overlay val="0"/>
      <c:spPr>
        <a:solidFill>
          <a:srgbClr val="FFFFFF"/>
        </a:solidFill>
        <a:ln w="3175">
          <a:solidFill>
            <a:srgbClr val="000000"/>
          </a:solidFill>
          <a:prstDash val="solid"/>
        </a:ln>
      </c:spPr>
      <c:txPr>
        <a:bodyPr/>
        <a:lstStyle/>
        <a:p>
          <a:pPr>
            <a:defRPr sz="735" b="0" i="0" u="none" strike="noStrike" baseline="0">
              <a:solidFill>
                <a:srgbClr val="6F3F10"/>
              </a:solidFill>
              <a:latin typeface="Arial"/>
              <a:ea typeface="Arial"/>
              <a:cs typeface="Arial"/>
            </a:defRPr>
          </a:pPr>
          <a:endParaRPr lang="da-DK"/>
        </a:p>
      </c:txPr>
    </c:legend>
    <c:plotVisOnly val="1"/>
    <c:dispBlanksAs val="zero"/>
    <c:showDLblsOverMax val="0"/>
  </c:chart>
  <c:spPr>
    <a:gradFill rotWithShape="0">
      <a:gsLst>
        <a:gs pos="0">
          <a:srgbClr val="FFFFFF"/>
        </a:gs>
        <a:gs pos="100000">
          <a:srgbClr val="DCD6CE"/>
        </a:gs>
      </a:gsLst>
      <a:lin ang="5400000" scaled="1"/>
    </a:gradFill>
    <a:ln w="3175">
      <a:solidFill>
        <a:srgbClr val="000000"/>
      </a:solidFill>
      <a:prstDash val="solid"/>
    </a:ln>
    <a:effectLst>
      <a:outerShdw dist="35921" dir="2700000" algn="br">
        <a:srgbClr val="000000"/>
      </a:outerShdw>
    </a:effectLst>
  </c:spPr>
  <c:txPr>
    <a:bodyPr/>
    <a:lstStyle/>
    <a:p>
      <a:pPr>
        <a:defRPr sz="800" b="0" i="0" u="none" strike="noStrike" baseline="0">
          <a:solidFill>
            <a:srgbClr val="000000"/>
          </a:solidFill>
          <a:latin typeface="Arial"/>
          <a:ea typeface="Arial"/>
          <a:cs typeface="Arial"/>
        </a:defRPr>
      </a:pPr>
      <a:endParaRPr lang="da-DK"/>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5D4C37"/>
                </a:solidFill>
                <a:latin typeface="Verdana"/>
                <a:ea typeface="Verdana"/>
                <a:cs typeface="Verdana"/>
              </a:defRPr>
            </a:pPr>
            <a:r>
              <a:rPr lang="da-DK"/>
              <a:t>Konto Aktivitet</a:t>
            </a:r>
          </a:p>
        </c:rich>
      </c:tx>
      <c:layout>
        <c:manualLayout>
          <c:xMode val="edge"/>
          <c:yMode val="edge"/>
          <c:x val="0.45902649414664198"/>
          <c:y val="4.5197740112994399E-2"/>
        </c:manualLayout>
      </c:layout>
      <c:overlay val="0"/>
      <c:spPr>
        <a:noFill/>
        <a:ln w="25400">
          <a:noFill/>
        </a:ln>
      </c:spPr>
    </c:title>
    <c:autoTitleDeleted val="0"/>
    <c:plotArea>
      <c:layout>
        <c:manualLayout>
          <c:layoutTarget val="inner"/>
          <c:xMode val="edge"/>
          <c:yMode val="edge"/>
          <c:x val="3.43642842329012E-2"/>
          <c:y val="0.169492460564865"/>
          <c:w val="0.91958824607243705"/>
          <c:h val="0.65537084751747698"/>
        </c:manualLayout>
      </c:layout>
      <c:barChart>
        <c:barDir val="col"/>
        <c:grouping val="clustered"/>
        <c:varyColors val="0"/>
        <c:ser>
          <c:idx val="1"/>
          <c:order val="0"/>
          <c:tx>
            <c:v>Konti</c:v>
          </c:tx>
          <c:spPr>
            <a:solidFill>
              <a:srgbClr val="CED4C6"/>
            </a:solidFill>
            <a:ln w="12700">
              <a:solidFill>
                <a:srgbClr val="000000"/>
              </a:solidFill>
              <a:prstDash val="solid"/>
            </a:ln>
          </c:spPr>
          <c:invertIfNegative val="0"/>
          <c:val>
            <c:numRef>
              <c:f>(Konti!$E$16:$E$20,Konti!$E$22:$E$37)</c:f>
              <c:numCache>
                <c:formatCode>_("kr"\ * #,##0.00_);_("kr"\ * \(#,##0.00\);_("kr"\ * "-"??_);_(@_)</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48D3-46DD-BA62-554395C3E6CB}"/>
            </c:ext>
          </c:extLst>
        </c:ser>
        <c:dLbls>
          <c:showLegendKey val="0"/>
          <c:showVal val="0"/>
          <c:showCatName val="0"/>
          <c:showSerName val="0"/>
          <c:showPercent val="0"/>
          <c:showBubbleSize val="0"/>
        </c:dLbls>
        <c:gapWidth val="100"/>
        <c:axId val="-2141506528"/>
        <c:axId val="-2141500928"/>
      </c:barChart>
      <c:catAx>
        <c:axId val="-2141506528"/>
        <c:scaling>
          <c:orientation val="minMax"/>
        </c:scaling>
        <c:delete val="0"/>
        <c:axPos val="b"/>
        <c:title>
          <c:tx>
            <c:rich>
              <a:bodyPr/>
              <a:lstStyle/>
              <a:p>
                <a:pPr>
                  <a:defRPr sz="800" b="1" i="0" u="none" strike="noStrike" baseline="0">
                    <a:solidFill>
                      <a:srgbClr val="5D4C37"/>
                    </a:solidFill>
                    <a:latin typeface="Arial"/>
                    <a:ea typeface="Arial"/>
                    <a:cs typeface="Arial"/>
                  </a:defRPr>
                </a:pPr>
                <a:r>
                  <a:rPr lang="en-US" sz="1000"/>
                  <a:t>Konti</a:t>
                </a:r>
              </a:p>
            </c:rich>
          </c:tx>
          <c:layout>
            <c:manualLayout>
              <c:xMode val="edge"/>
              <c:yMode val="edge"/>
              <c:x val="0.485452719519118"/>
              <c:y val="0.89077212806026296"/>
            </c:manualLayout>
          </c:layout>
          <c:overlay val="0"/>
          <c:spPr>
            <a:noFill/>
            <a:ln w="25400">
              <a:noFill/>
            </a:ln>
          </c:spPr>
        </c:title>
        <c:numFmt formatCode="0" sourceLinked="0"/>
        <c:majorTickMark val="out"/>
        <c:minorTickMark val="none"/>
        <c:tickLblPos val="low"/>
        <c:spPr>
          <a:ln w="3175">
            <a:solidFill>
              <a:srgbClr val="000000"/>
            </a:solidFill>
            <a:prstDash val="solid"/>
          </a:ln>
        </c:spPr>
        <c:txPr>
          <a:bodyPr rot="0" vert="horz"/>
          <a:lstStyle/>
          <a:p>
            <a:pPr>
              <a:defRPr sz="600" b="0" i="0" u="none" strike="noStrike" baseline="0">
                <a:solidFill>
                  <a:srgbClr val="5D4C37"/>
                </a:solidFill>
                <a:latin typeface="Arial"/>
                <a:ea typeface="Arial"/>
                <a:cs typeface="Arial"/>
              </a:defRPr>
            </a:pPr>
            <a:endParaRPr lang="da-DK"/>
          </a:p>
        </c:txPr>
        <c:crossAx val="-2141500928"/>
        <c:crosses val="autoZero"/>
        <c:auto val="1"/>
        <c:lblAlgn val="ctr"/>
        <c:lblOffset val="100"/>
        <c:tickLblSkip val="1"/>
        <c:tickMarkSkip val="1"/>
        <c:noMultiLvlLbl val="0"/>
      </c:catAx>
      <c:valAx>
        <c:axId val="-214150092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5D4C37"/>
                    </a:solidFill>
                    <a:latin typeface="Arial"/>
                    <a:ea typeface="Arial"/>
                    <a:cs typeface="Arial"/>
                  </a:defRPr>
                </a:pPr>
                <a:r>
                  <a:rPr lang="en-US" sz="1000"/>
                  <a:t>DKK</a:t>
                </a:r>
              </a:p>
            </c:rich>
          </c:tx>
          <c:layout>
            <c:manualLayout>
              <c:xMode val="edge"/>
              <c:yMode val="edge"/>
              <c:x val="4.9291435613062198E-3"/>
              <c:y val="0.38983050847457701"/>
            </c:manualLayout>
          </c:layout>
          <c:overlay val="0"/>
          <c:spPr>
            <a:noFill/>
            <a:ln w="25400">
              <a:noFill/>
            </a:ln>
          </c:spPr>
        </c:title>
        <c:numFmt formatCode="#,##0_);\(#,##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5D4C37"/>
                </a:solidFill>
                <a:latin typeface="Arial"/>
                <a:ea typeface="Arial"/>
                <a:cs typeface="Arial"/>
              </a:defRPr>
            </a:pPr>
            <a:endParaRPr lang="da-DK"/>
          </a:p>
        </c:txPr>
        <c:crossAx val="-2141506528"/>
        <c:crosses val="autoZero"/>
        <c:crossBetween val="between"/>
      </c:valAx>
      <c:spPr>
        <a:solidFill>
          <a:srgbClr val="F4EFDB"/>
        </a:solidFill>
        <a:ln w="12700">
          <a:solidFill>
            <a:srgbClr val="7D674B"/>
          </a:solidFill>
          <a:prstDash val="solid"/>
        </a:ln>
      </c:spPr>
    </c:plotArea>
    <c:legend>
      <c:legendPos val="r"/>
      <c:layout>
        <c:manualLayout>
          <c:xMode val="edge"/>
          <c:yMode val="edge"/>
          <c:x val="2.8958718422674098E-2"/>
          <c:y val="2.82485875706215E-2"/>
          <c:w val="3.94331484904498E-2"/>
          <c:h val="0.124293785310735"/>
        </c:manualLayout>
      </c:layout>
      <c:overlay val="0"/>
      <c:spPr>
        <a:solidFill>
          <a:srgbClr val="FFFFFF"/>
        </a:solidFill>
        <a:ln w="3175">
          <a:solidFill>
            <a:srgbClr val="000000"/>
          </a:solidFill>
          <a:prstDash val="solid"/>
        </a:ln>
      </c:spPr>
      <c:txPr>
        <a:bodyPr/>
        <a:lstStyle/>
        <a:p>
          <a:pPr>
            <a:defRPr sz="735" b="0" i="0" u="none" strike="noStrike" baseline="0">
              <a:solidFill>
                <a:srgbClr val="6F3F10"/>
              </a:solidFill>
              <a:latin typeface="Arial"/>
              <a:ea typeface="Arial"/>
              <a:cs typeface="Arial"/>
            </a:defRPr>
          </a:pPr>
          <a:endParaRPr lang="da-DK"/>
        </a:p>
      </c:txPr>
    </c:legend>
    <c:plotVisOnly val="1"/>
    <c:dispBlanksAs val="gap"/>
    <c:showDLblsOverMax val="0"/>
  </c:chart>
  <c:spPr>
    <a:gradFill rotWithShape="0">
      <a:gsLst>
        <a:gs pos="0">
          <a:srgbClr val="FFFFFF"/>
        </a:gs>
        <a:gs pos="100000">
          <a:srgbClr val="DCD6CE"/>
        </a:gs>
      </a:gsLst>
      <a:lin ang="5400000" scaled="1"/>
    </a:gradFill>
    <a:ln w="3175">
      <a:solidFill>
        <a:srgbClr val="000000"/>
      </a:solidFill>
      <a:prstDash val="solid"/>
    </a:ln>
    <a:effectLst>
      <a:outerShdw dist="35921" dir="2700000" algn="br">
        <a:srgbClr val="000000"/>
      </a:outerShdw>
    </a:effectLst>
  </c:spPr>
  <c:txPr>
    <a:bodyPr/>
    <a:lstStyle/>
    <a:p>
      <a:pPr>
        <a:defRPr sz="800" b="0" i="0" u="none" strike="noStrike" baseline="0">
          <a:solidFill>
            <a:srgbClr val="000000"/>
          </a:solidFill>
          <a:latin typeface="Arial"/>
          <a:ea typeface="Arial"/>
          <a:cs typeface="Arial"/>
        </a:defRPr>
      </a:pPr>
      <a:endParaRPr lang="da-DK"/>
    </a:p>
  </c:txPr>
  <c:printSettings>
    <c:headerFooter alignWithMargins="0"/>
    <c:pageMargins b="1" l="0.75" r="0.75" t="1" header="0.5" footer="0.5"/>
    <c:pageSetup paperSize="9"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5D4C37"/>
                </a:solidFill>
                <a:latin typeface="Verdana"/>
                <a:ea typeface="Verdana"/>
                <a:cs typeface="Verdana"/>
              </a:defRPr>
            </a:pPr>
            <a:r>
              <a:rPr lang="da-DK"/>
              <a:t>Lageroversigt</a:t>
            </a:r>
          </a:p>
        </c:rich>
      </c:tx>
      <c:layout>
        <c:manualLayout>
          <c:xMode val="edge"/>
          <c:yMode val="edge"/>
          <c:x val="0.46296296296296302"/>
          <c:y val="4.9689440993788803E-2"/>
        </c:manualLayout>
      </c:layout>
      <c:overlay val="0"/>
      <c:spPr>
        <a:noFill/>
        <a:ln w="25400">
          <a:noFill/>
        </a:ln>
      </c:spPr>
    </c:title>
    <c:autoTitleDeleted val="0"/>
    <c:plotArea>
      <c:layout>
        <c:manualLayout>
          <c:layoutTarget val="inner"/>
          <c:xMode val="edge"/>
          <c:yMode val="edge"/>
          <c:x val="3.7404580152671799E-2"/>
          <c:y val="0.21118012422360199"/>
          <c:w val="0.91526717557251902"/>
          <c:h val="0.53416149068323004"/>
        </c:manualLayout>
      </c:layout>
      <c:barChart>
        <c:barDir val="col"/>
        <c:grouping val="clustered"/>
        <c:varyColors val="0"/>
        <c:ser>
          <c:idx val="0"/>
          <c:order val="0"/>
          <c:tx>
            <c:v>Købte Varer</c:v>
          </c:tx>
          <c:spPr>
            <a:ln>
              <a:solidFill>
                <a:srgbClr val="000000"/>
              </a:solidFill>
            </a:ln>
          </c:spPr>
          <c:invertIfNegative val="0"/>
          <c:val>
            <c:numRef>
              <c:f>Lagerstyring!$E$15:$E$114</c:f>
              <c:numCache>
                <c:formatCode>_(* #,##0_);_(* \(#,##0\);_(* "-"??_);_(@_)</c:formatCode>
                <c:ptCount val="10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numCache>
            </c:numRef>
          </c:val>
          <c:extLst>
            <c:ext xmlns:c16="http://schemas.microsoft.com/office/drawing/2014/chart" uri="{C3380CC4-5D6E-409C-BE32-E72D297353CC}">
              <c16:uniqueId val="{00000000-A8F2-482E-8FC8-3837AB8620CF}"/>
            </c:ext>
          </c:extLst>
        </c:ser>
        <c:ser>
          <c:idx val="1"/>
          <c:order val="1"/>
          <c:tx>
            <c:v>solgte Varer</c:v>
          </c:tx>
          <c:spPr>
            <a:ln>
              <a:solidFill>
                <a:srgbClr val="000000"/>
              </a:solidFill>
            </a:ln>
          </c:spPr>
          <c:invertIfNegative val="0"/>
          <c:val>
            <c:numRef>
              <c:f>Lagerstyring!$F$15:$F$114</c:f>
              <c:numCache>
                <c:formatCode>_(* #,##0_);_(* \(#,##0\);_(* "-"??_);_(@_)</c:formatCode>
                <c:ptCount val="10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numCache>
            </c:numRef>
          </c:val>
          <c:extLst>
            <c:ext xmlns:c16="http://schemas.microsoft.com/office/drawing/2014/chart" uri="{C3380CC4-5D6E-409C-BE32-E72D297353CC}">
              <c16:uniqueId val="{00000001-A8F2-482E-8FC8-3837AB8620CF}"/>
            </c:ext>
          </c:extLst>
        </c:ser>
        <c:ser>
          <c:idx val="2"/>
          <c:order val="2"/>
          <c:tx>
            <c:v>På Lager</c:v>
          </c:tx>
          <c:spPr>
            <a:ln>
              <a:solidFill>
                <a:srgbClr val="000000"/>
              </a:solidFill>
            </a:ln>
          </c:spPr>
          <c:invertIfNegative val="0"/>
          <c:val>
            <c:numRef>
              <c:f>Lagerstyring!$G$15:$G$114</c:f>
              <c:numCache>
                <c:formatCode>_(* #,##0_);_(* \(#,##0\);_(* "-"??_);_(@_)</c:formatCode>
                <c:ptCount val="10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numCache>
            </c:numRef>
          </c:val>
          <c:extLst>
            <c:ext xmlns:c16="http://schemas.microsoft.com/office/drawing/2014/chart" uri="{C3380CC4-5D6E-409C-BE32-E72D297353CC}">
              <c16:uniqueId val="{00000002-A8F2-482E-8FC8-3837AB8620CF}"/>
            </c:ext>
          </c:extLst>
        </c:ser>
        <c:dLbls>
          <c:showLegendKey val="0"/>
          <c:showVal val="0"/>
          <c:showCatName val="0"/>
          <c:showSerName val="0"/>
          <c:showPercent val="0"/>
          <c:showBubbleSize val="0"/>
        </c:dLbls>
        <c:gapWidth val="100"/>
        <c:axId val="-2141368480"/>
        <c:axId val="-2141362816"/>
      </c:barChart>
      <c:catAx>
        <c:axId val="-2141368480"/>
        <c:scaling>
          <c:orientation val="minMax"/>
        </c:scaling>
        <c:delete val="0"/>
        <c:axPos val="b"/>
        <c:title>
          <c:tx>
            <c:rich>
              <a:bodyPr/>
              <a:lstStyle/>
              <a:p>
                <a:pPr>
                  <a:defRPr sz="800" b="1" i="0" u="none" strike="noStrike" baseline="0">
                    <a:solidFill>
                      <a:srgbClr val="5D4C37"/>
                    </a:solidFill>
                    <a:latin typeface="Arial"/>
                    <a:ea typeface="Arial"/>
                    <a:cs typeface="Arial"/>
                  </a:defRPr>
                </a:pPr>
                <a:r>
                  <a:rPr lang="da-DK"/>
                  <a:t>Vare nr.</a:t>
                </a:r>
              </a:p>
            </c:rich>
          </c:tx>
          <c:layout>
            <c:manualLayout>
              <c:xMode val="edge"/>
              <c:yMode val="edge"/>
              <c:x val="0.47633587468233102"/>
              <c:y val="0.84472049689441098"/>
            </c:manualLayout>
          </c:layout>
          <c:overlay val="0"/>
          <c:spPr>
            <a:noFill/>
            <a:ln w="25400">
              <a:noFill/>
            </a:ln>
          </c:spPr>
        </c:title>
        <c:numFmt formatCode="@" sourceLinked="0"/>
        <c:majorTickMark val="out"/>
        <c:minorTickMark val="none"/>
        <c:tickLblPos val="low"/>
        <c:spPr>
          <a:ln w="3175">
            <a:solidFill>
              <a:srgbClr val="000000"/>
            </a:solidFill>
            <a:prstDash val="solid"/>
          </a:ln>
        </c:spPr>
        <c:txPr>
          <a:bodyPr rot="0" vert="horz"/>
          <a:lstStyle/>
          <a:p>
            <a:pPr>
              <a:defRPr sz="650" b="0" i="0" u="none" strike="noStrike" baseline="0">
                <a:solidFill>
                  <a:srgbClr val="5D4C37"/>
                </a:solidFill>
                <a:latin typeface="Arial"/>
                <a:ea typeface="Arial"/>
                <a:cs typeface="Arial"/>
              </a:defRPr>
            </a:pPr>
            <a:endParaRPr lang="da-DK"/>
          </a:p>
        </c:txPr>
        <c:crossAx val="-2141362816"/>
        <c:crosses val="autoZero"/>
        <c:auto val="1"/>
        <c:lblAlgn val="ctr"/>
        <c:lblOffset val="100"/>
        <c:tickLblSkip val="1"/>
        <c:tickMarkSkip val="1"/>
        <c:noMultiLvlLbl val="0"/>
      </c:catAx>
      <c:valAx>
        <c:axId val="-214136281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5D4C37"/>
                    </a:solidFill>
                    <a:latin typeface="Arial"/>
                    <a:ea typeface="Arial"/>
                    <a:cs typeface="Arial"/>
                  </a:defRPr>
                </a:pPr>
                <a:r>
                  <a:rPr lang="da-DK"/>
                  <a:t>Antal</a:t>
                </a:r>
              </a:p>
            </c:rich>
          </c:tx>
          <c:layout>
            <c:manualLayout>
              <c:xMode val="edge"/>
              <c:yMode val="edge"/>
              <c:x val="3.8168145648460601E-3"/>
              <c:y val="0.37888198757764002"/>
            </c:manualLayout>
          </c:layout>
          <c:overlay val="0"/>
          <c:spPr>
            <a:noFill/>
            <a:ln w="25400">
              <a:noFill/>
            </a:ln>
          </c:spPr>
        </c:title>
        <c:numFmt formatCode="#,##0_);\(#,##0\)" sourceLinked="0"/>
        <c:majorTickMark val="out"/>
        <c:minorTickMark val="none"/>
        <c:tickLblPos val="nextTo"/>
        <c:spPr>
          <a:ln w="3175">
            <a:solidFill>
              <a:srgbClr val="000000"/>
            </a:solidFill>
            <a:prstDash val="solid"/>
          </a:ln>
        </c:spPr>
        <c:txPr>
          <a:bodyPr rot="0" vert="horz"/>
          <a:lstStyle/>
          <a:p>
            <a:pPr>
              <a:defRPr sz="875" b="0" i="0" u="none" strike="noStrike" baseline="0">
                <a:solidFill>
                  <a:srgbClr val="5D4C37"/>
                </a:solidFill>
                <a:latin typeface="Arial"/>
                <a:ea typeface="Arial"/>
                <a:cs typeface="Arial"/>
              </a:defRPr>
            </a:pPr>
            <a:endParaRPr lang="da-DK"/>
          </a:p>
        </c:txPr>
        <c:crossAx val="-2141368480"/>
        <c:crosses val="autoZero"/>
        <c:crossBetween val="between"/>
      </c:valAx>
      <c:spPr>
        <a:solidFill>
          <a:srgbClr val="F4EFDB"/>
        </a:solidFill>
        <a:ln w="12700">
          <a:solidFill>
            <a:srgbClr val="7D674B"/>
          </a:solidFill>
          <a:prstDash val="solid"/>
        </a:ln>
      </c:spPr>
    </c:plotArea>
    <c:legend>
      <c:legendPos val="r"/>
      <c:legendEntry>
        <c:idx val="0"/>
        <c:txPr>
          <a:bodyPr/>
          <a:lstStyle/>
          <a:p>
            <a:pPr>
              <a:defRPr sz="800" b="0" i="0" u="none" strike="noStrike" baseline="0">
                <a:solidFill>
                  <a:srgbClr val="6F3F10"/>
                </a:solidFill>
                <a:latin typeface="Arial"/>
                <a:ea typeface="Arial"/>
                <a:cs typeface="Arial"/>
              </a:defRPr>
            </a:pPr>
            <a:endParaRPr lang="da-DK"/>
          </a:p>
        </c:txPr>
      </c:legendEntry>
      <c:legendEntry>
        <c:idx val="1"/>
        <c:txPr>
          <a:bodyPr/>
          <a:lstStyle/>
          <a:p>
            <a:pPr>
              <a:defRPr sz="800" b="0" i="0" u="none" strike="noStrike" baseline="0">
                <a:solidFill>
                  <a:srgbClr val="6F3F10"/>
                </a:solidFill>
                <a:latin typeface="Arial"/>
                <a:ea typeface="Arial"/>
                <a:cs typeface="Arial"/>
              </a:defRPr>
            </a:pPr>
            <a:endParaRPr lang="da-DK"/>
          </a:p>
        </c:txPr>
      </c:legendEntry>
      <c:legendEntry>
        <c:idx val="2"/>
        <c:txPr>
          <a:bodyPr/>
          <a:lstStyle/>
          <a:p>
            <a:pPr>
              <a:defRPr sz="800" b="0" i="0" u="none" strike="noStrike" baseline="0">
                <a:solidFill>
                  <a:srgbClr val="6F3F10"/>
                </a:solidFill>
                <a:latin typeface="Arial"/>
                <a:ea typeface="Arial"/>
                <a:cs typeface="Arial"/>
              </a:defRPr>
            </a:pPr>
            <a:endParaRPr lang="da-DK"/>
          </a:p>
        </c:txPr>
      </c:legendEntry>
      <c:layout>
        <c:manualLayout>
          <c:xMode val="edge"/>
          <c:yMode val="edge"/>
          <c:x val="3.0423280423280401E-2"/>
          <c:y val="3.1055900621118002E-2"/>
          <c:w val="0.13955026455026501"/>
          <c:h val="0.173913043478261"/>
        </c:manualLayout>
      </c:layout>
      <c:overlay val="0"/>
      <c:spPr>
        <a:solidFill>
          <a:srgbClr val="FFFFFF"/>
        </a:solidFill>
        <a:ln w="3175">
          <a:solidFill>
            <a:srgbClr val="000000"/>
          </a:solidFill>
          <a:prstDash val="solid"/>
        </a:ln>
      </c:spPr>
      <c:txPr>
        <a:bodyPr/>
        <a:lstStyle/>
        <a:p>
          <a:pPr>
            <a:defRPr sz="735" b="0" i="0" u="none" strike="noStrike" baseline="0">
              <a:solidFill>
                <a:srgbClr val="6F3F10"/>
              </a:solidFill>
              <a:latin typeface="Arial"/>
              <a:ea typeface="Arial"/>
              <a:cs typeface="Arial"/>
            </a:defRPr>
          </a:pPr>
          <a:endParaRPr lang="da-DK"/>
        </a:p>
      </c:txPr>
    </c:legend>
    <c:plotVisOnly val="1"/>
    <c:dispBlanksAs val="gap"/>
    <c:showDLblsOverMax val="0"/>
  </c:chart>
  <c:spPr>
    <a:gradFill rotWithShape="0">
      <a:gsLst>
        <a:gs pos="0">
          <a:srgbClr val="FFFFFF"/>
        </a:gs>
        <a:gs pos="100000">
          <a:srgbClr val="DCD6CE"/>
        </a:gs>
      </a:gsLst>
      <a:lin ang="5400000" scaled="1"/>
    </a:gradFill>
    <a:ln w="3175">
      <a:solidFill>
        <a:srgbClr val="000000"/>
      </a:solidFill>
      <a:prstDash val="solid"/>
    </a:ln>
    <a:effectLst>
      <a:outerShdw dist="35921" dir="2700000" algn="br">
        <a:srgbClr val="000000"/>
      </a:outerShdw>
    </a:effectLst>
  </c:spPr>
  <c:txPr>
    <a:bodyPr/>
    <a:lstStyle/>
    <a:p>
      <a:pPr>
        <a:defRPr sz="800" b="0" i="0" u="none" strike="noStrike" baseline="0">
          <a:solidFill>
            <a:srgbClr val="000000"/>
          </a:solidFill>
          <a:latin typeface="Arial"/>
          <a:ea typeface="Arial"/>
          <a:cs typeface="Arial"/>
        </a:defRPr>
      </a:pPr>
      <a:endParaRPr lang="da-DK"/>
    </a:p>
  </c:txPr>
  <c:printSettings>
    <c:headerFooter alignWithMargins="0"/>
    <c:pageMargins b="1" l="0.75" r="0.75" t="1" header="0" footer="0"/>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5D4C37"/>
                </a:solidFill>
                <a:latin typeface="Verdana"/>
                <a:ea typeface="Verdana"/>
                <a:cs typeface="Verdana"/>
              </a:defRPr>
            </a:pPr>
            <a:r>
              <a:rPr lang="da-DK"/>
              <a:t>Aktivitet</a:t>
            </a:r>
          </a:p>
        </c:rich>
      </c:tx>
      <c:layout>
        <c:manualLayout>
          <c:xMode val="edge"/>
          <c:yMode val="edge"/>
          <c:x val="0.46187409580338401"/>
          <c:y val="5.0314465408804999E-2"/>
        </c:manualLayout>
      </c:layout>
      <c:overlay val="0"/>
      <c:spPr>
        <a:noFill/>
        <a:ln w="25400">
          <a:noFill/>
        </a:ln>
      </c:spPr>
    </c:title>
    <c:autoTitleDeleted val="0"/>
    <c:plotArea>
      <c:layout>
        <c:manualLayout>
          <c:layoutTarget val="inner"/>
          <c:xMode val="edge"/>
          <c:yMode val="edge"/>
          <c:x val="8.3878084871669201E-2"/>
          <c:y val="0.207548444553635"/>
          <c:w val="0.84640612915957003"/>
          <c:h val="0.54717317200503601"/>
        </c:manualLayout>
      </c:layout>
      <c:areaChart>
        <c:grouping val="stacked"/>
        <c:varyColors val="0"/>
        <c:ser>
          <c:idx val="0"/>
          <c:order val="0"/>
          <c:tx>
            <c:v>Udgifter</c:v>
          </c:tx>
          <c:spPr>
            <a:solidFill>
              <a:srgbClr val="CED4C6"/>
            </a:solidFill>
            <a:ln w="12700">
              <a:solidFill>
                <a:srgbClr val="000000"/>
              </a:solidFill>
              <a:prstDash val="solid"/>
            </a:ln>
          </c:spPr>
          <c:val>
            <c:numRef>
              <c:f>Januar!$J$15:$J$58</c:f>
              <c:numCache>
                <c:formatCode>_("kr"\ * #,##0.00_);_("kr"\ * \(#,##0.00\);_("kr"\ * "-"??_);_(@_)</c:formatCode>
                <c:ptCount val="4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numCache>
            </c:numRef>
          </c:val>
          <c:extLst>
            <c:ext xmlns:c16="http://schemas.microsoft.com/office/drawing/2014/chart" uri="{C3380CC4-5D6E-409C-BE32-E72D297353CC}">
              <c16:uniqueId val="{00000000-9A03-4FD4-B82D-28AB1ED7E6A3}"/>
            </c:ext>
          </c:extLst>
        </c:ser>
        <c:ser>
          <c:idx val="1"/>
          <c:order val="1"/>
          <c:tx>
            <c:v>Omsætning</c:v>
          </c:tx>
          <c:spPr>
            <a:solidFill>
              <a:srgbClr val="E2D1BF"/>
            </a:solidFill>
            <a:ln w="12700">
              <a:solidFill>
                <a:srgbClr val="000000"/>
              </a:solidFill>
              <a:prstDash val="solid"/>
            </a:ln>
          </c:spPr>
          <c:val>
            <c:numRef>
              <c:f>Januar!$L$15:$L$58</c:f>
              <c:numCache>
                <c:formatCode>_("kr"\ * #,##0.00_);_("kr"\ * \(#,##0.00\);_("kr"\ * "-"??_);_(@_)</c:formatCode>
                <c:ptCount val="44"/>
                <c:pt idx="0">
                  <c:v>0</c:v>
                </c:pt>
                <c:pt idx="2">
                  <c:v>0</c:v>
                </c:pt>
                <c:pt idx="4">
                  <c:v>0</c:v>
                </c:pt>
                <c:pt idx="6">
                  <c:v>0</c:v>
                </c:pt>
                <c:pt idx="8">
                  <c:v>0</c:v>
                </c:pt>
                <c:pt idx="10">
                  <c:v>0</c:v>
                </c:pt>
                <c:pt idx="12">
                  <c:v>0</c:v>
                </c:pt>
                <c:pt idx="14">
                  <c:v>0</c:v>
                </c:pt>
                <c:pt idx="16">
                  <c:v>0</c:v>
                </c:pt>
                <c:pt idx="18">
                  <c:v>0</c:v>
                </c:pt>
                <c:pt idx="20">
                  <c:v>0</c:v>
                </c:pt>
                <c:pt idx="22">
                  <c:v>0</c:v>
                </c:pt>
                <c:pt idx="24">
                  <c:v>0</c:v>
                </c:pt>
                <c:pt idx="26">
                  <c:v>0</c:v>
                </c:pt>
                <c:pt idx="28">
                  <c:v>0</c:v>
                </c:pt>
                <c:pt idx="30">
                  <c:v>0</c:v>
                </c:pt>
                <c:pt idx="32">
                  <c:v>0</c:v>
                </c:pt>
                <c:pt idx="34">
                  <c:v>0</c:v>
                </c:pt>
                <c:pt idx="36">
                  <c:v>0</c:v>
                </c:pt>
                <c:pt idx="38">
                  <c:v>0</c:v>
                </c:pt>
                <c:pt idx="40">
                  <c:v>0</c:v>
                </c:pt>
                <c:pt idx="42">
                  <c:v>0</c:v>
                </c:pt>
              </c:numCache>
            </c:numRef>
          </c:val>
          <c:extLst>
            <c:ext xmlns:c16="http://schemas.microsoft.com/office/drawing/2014/chart" uri="{C3380CC4-5D6E-409C-BE32-E72D297353CC}">
              <c16:uniqueId val="{00000001-9A03-4FD4-B82D-28AB1ED7E6A3}"/>
            </c:ext>
          </c:extLst>
        </c:ser>
        <c:dLbls>
          <c:showLegendKey val="0"/>
          <c:showVal val="0"/>
          <c:showCatName val="0"/>
          <c:showSerName val="0"/>
          <c:showPercent val="0"/>
          <c:showBubbleSize val="0"/>
        </c:dLbls>
        <c:axId val="-2141275360"/>
        <c:axId val="-2141269760"/>
      </c:areaChart>
      <c:catAx>
        <c:axId val="-2141275360"/>
        <c:scaling>
          <c:orientation val="minMax"/>
        </c:scaling>
        <c:delete val="0"/>
        <c:axPos val="b"/>
        <c:title>
          <c:tx>
            <c:rich>
              <a:bodyPr/>
              <a:lstStyle/>
              <a:p>
                <a:pPr>
                  <a:defRPr sz="800" b="1" i="0" u="none" strike="noStrike" baseline="0">
                    <a:solidFill>
                      <a:srgbClr val="5D4C37"/>
                    </a:solidFill>
                    <a:latin typeface="Arial"/>
                    <a:ea typeface="Arial"/>
                    <a:cs typeface="Arial"/>
                  </a:defRPr>
                </a:pPr>
                <a:r>
                  <a:rPr lang="da-DK"/>
                  <a:t>Posteringer</a:t>
                </a:r>
              </a:p>
            </c:rich>
          </c:tx>
          <c:layout>
            <c:manualLayout>
              <c:xMode val="edge"/>
              <c:yMode val="edge"/>
              <c:x val="0.47257006272908703"/>
              <c:y val="0.85795473678997702"/>
            </c:manualLayout>
          </c:layout>
          <c:overlay val="0"/>
          <c:spPr>
            <a:noFill/>
            <a:ln w="25400">
              <a:noFill/>
            </a:ln>
          </c:spPr>
        </c:title>
        <c:numFmt formatCode="@" sourceLinked="0"/>
        <c:majorTickMark val="out"/>
        <c:minorTickMark val="none"/>
        <c:tickLblPos val="nextTo"/>
        <c:spPr>
          <a:ln w="3175">
            <a:solidFill>
              <a:srgbClr val="000000"/>
            </a:solidFill>
            <a:prstDash val="solid"/>
          </a:ln>
        </c:spPr>
        <c:txPr>
          <a:bodyPr rot="0" vert="horz"/>
          <a:lstStyle/>
          <a:p>
            <a:pPr>
              <a:defRPr sz="675" b="0" i="0" u="none" strike="noStrike" baseline="0">
                <a:solidFill>
                  <a:srgbClr val="5D4C37"/>
                </a:solidFill>
                <a:latin typeface="Arial"/>
                <a:ea typeface="Arial"/>
                <a:cs typeface="Arial"/>
              </a:defRPr>
            </a:pPr>
            <a:endParaRPr lang="da-DK"/>
          </a:p>
        </c:txPr>
        <c:crossAx val="-2141269760"/>
        <c:crosses val="autoZero"/>
        <c:auto val="1"/>
        <c:lblAlgn val="ctr"/>
        <c:lblOffset val="100"/>
        <c:tickLblSkip val="2"/>
        <c:tickMarkSkip val="2"/>
        <c:noMultiLvlLbl val="0"/>
      </c:catAx>
      <c:valAx>
        <c:axId val="-214126976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5D4C37"/>
                    </a:solidFill>
                    <a:latin typeface="Arial"/>
                    <a:ea typeface="Arial"/>
                    <a:cs typeface="Arial"/>
                  </a:defRPr>
                </a:pPr>
                <a:r>
                  <a:rPr lang="da-DK"/>
                  <a:t>DKK</a:t>
                </a:r>
              </a:p>
            </c:rich>
          </c:tx>
          <c:layout>
            <c:manualLayout>
              <c:xMode val="edge"/>
              <c:yMode val="edge"/>
              <c:x val="4.8123559718433904E-3"/>
              <c:y val="0.41477277604450402"/>
            </c:manualLayout>
          </c:layout>
          <c:overlay val="0"/>
          <c:spPr>
            <a:noFill/>
            <a:ln w="25400">
              <a:noFill/>
            </a:ln>
          </c:spPr>
        </c:title>
        <c:numFmt formatCode="_(&quot;kr&quot;\ * #,##0.00_);_(&quot;kr&quot;\ * \(#,##0.00\);_(&quot;kr&quot;\ * &quot;-&quot;??_);_(@_)"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5D4C37"/>
                </a:solidFill>
                <a:latin typeface="Arial"/>
                <a:ea typeface="Arial"/>
                <a:cs typeface="Arial"/>
              </a:defRPr>
            </a:pPr>
            <a:endParaRPr lang="da-DK"/>
          </a:p>
        </c:txPr>
        <c:crossAx val="-2141275360"/>
        <c:crosses val="autoZero"/>
        <c:crossBetween val="midCat"/>
      </c:valAx>
      <c:spPr>
        <a:solidFill>
          <a:srgbClr val="F4EFDB"/>
        </a:solidFill>
        <a:ln w="12700">
          <a:solidFill>
            <a:srgbClr val="7D674B"/>
          </a:solidFill>
          <a:prstDash val="solid"/>
        </a:ln>
      </c:spPr>
    </c:plotArea>
    <c:legend>
      <c:legendPos val="r"/>
      <c:layout>
        <c:manualLayout>
          <c:xMode val="edge"/>
          <c:yMode val="edge"/>
          <c:x val="7.1895539201390704E-2"/>
          <c:y val="5.6604433879727301E-2"/>
          <c:w val="0.16884554463371801"/>
          <c:h val="0.13836544016903601"/>
        </c:manualLayout>
      </c:layout>
      <c:overlay val="0"/>
      <c:spPr>
        <a:solidFill>
          <a:srgbClr val="FFFFFF"/>
        </a:solidFill>
        <a:ln w="3175">
          <a:solidFill>
            <a:srgbClr val="000000"/>
          </a:solidFill>
          <a:prstDash val="solid"/>
        </a:ln>
      </c:spPr>
      <c:txPr>
        <a:bodyPr/>
        <a:lstStyle/>
        <a:p>
          <a:pPr>
            <a:defRPr sz="735" b="0" i="0" u="none" strike="noStrike" baseline="0">
              <a:solidFill>
                <a:srgbClr val="6F3F10"/>
              </a:solidFill>
              <a:latin typeface="Arial"/>
              <a:ea typeface="Arial"/>
              <a:cs typeface="Arial"/>
            </a:defRPr>
          </a:pPr>
          <a:endParaRPr lang="da-DK"/>
        </a:p>
      </c:txPr>
    </c:legend>
    <c:plotVisOnly val="1"/>
    <c:dispBlanksAs val="zero"/>
    <c:showDLblsOverMax val="0"/>
  </c:chart>
  <c:spPr>
    <a:gradFill rotWithShape="0">
      <a:gsLst>
        <a:gs pos="0">
          <a:srgbClr val="FFFFFF"/>
        </a:gs>
        <a:gs pos="100000">
          <a:srgbClr val="DCD6CE"/>
        </a:gs>
      </a:gsLst>
      <a:lin ang="5400000" scaled="1"/>
    </a:gradFill>
    <a:ln w="3175">
      <a:solidFill>
        <a:srgbClr val="000000"/>
      </a:solidFill>
      <a:prstDash val="solid"/>
    </a:ln>
    <a:effectLst>
      <a:outerShdw dist="35921" dir="2700000" algn="br">
        <a:srgbClr val="000000"/>
      </a:outerShdw>
    </a:effectLst>
  </c:spPr>
  <c:txPr>
    <a:bodyPr/>
    <a:lstStyle/>
    <a:p>
      <a:pPr>
        <a:defRPr sz="800" b="0" i="0" u="none" strike="noStrike" baseline="0">
          <a:solidFill>
            <a:srgbClr val="000000"/>
          </a:solidFill>
          <a:latin typeface="Arial"/>
          <a:ea typeface="Arial"/>
          <a:cs typeface="Arial"/>
        </a:defRPr>
      </a:pPr>
      <a:endParaRPr lang="da-DK"/>
    </a:p>
  </c:txPr>
  <c:printSettings>
    <c:headerFooter alignWithMargins="0"/>
    <c:pageMargins b="1" l="0.75" r="0.75" t="1" header="0" footer="0"/>
    <c:pageSetup paperSize="9"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5D4C37"/>
                </a:solidFill>
                <a:latin typeface="Verdana"/>
                <a:ea typeface="Verdana"/>
                <a:cs typeface="Verdana"/>
              </a:defRPr>
            </a:pPr>
            <a:r>
              <a:rPr lang="da-DK"/>
              <a:t>Aktivitet</a:t>
            </a:r>
          </a:p>
        </c:rich>
      </c:tx>
      <c:layout>
        <c:manualLayout>
          <c:xMode val="edge"/>
          <c:yMode val="edge"/>
          <c:x val="0.46187409580338401"/>
          <c:y val="5.0314465408804999E-2"/>
        </c:manualLayout>
      </c:layout>
      <c:overlay val="0"/>
      <c:spPr>
        <a:noFill/>
        <a:ln w="25400">
          <a:noFill/>
        </a:ln>
      </c:spPr>
    </c:title>
    <c:autoTitleDeleted val="0"/>
    <c:plotArea>
      <c:layout>
        <c:manualLayout>
          <c:layoutTarget val="inner"/>
          <c:xMode val="edge"/>
          <c:yMode val="edge"/>
          <c:x val="7.9520781761452497E-2"/>
          <c:y val="0.207548444553635"/>
          <c:w val="0.852942083824896"/>
          <c:h val="0.54717317200503601"/>
        </c:manualLayout>
      </c:layout>
      <c:areaChart>
        <c:grouping val="stacked"/>
        <c:varyColors val="0"/>
        <c:ser>
          <c:idx val="0"/>
          <c:order val="0"/>
          <c:tx>
            <c:v>Udgifter</c:v>
          </c:tx>
          <c:spPr>
            <a:solidFill>
              <a:srgbClr val="CED4C6"/>
            </a:solidFill>
            <a:ln w="12700">
              <a:solidFill>
                <a:srgbClr val="000000"/>
              </a:solidFill>
              <a:prstDash val="solid"/>
            </a:ln>
          </c:spPr>
          <c:val>
            <c:numRef>
              <c:f>Februar!$J$15:$J$75</c:f>
              <c:numCache>
                <c:formatCode>_("kr"\ * #,##0.00_);_("kr"\ * \(#,##0.00\);_("kr"\ * "-"??_);_(@_)</c:formatCode>
                <c:ptCount val="6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A345-47CA-93CB-C45E890BBB39}"/>
            </c:ext>
          </c:extLst>
        </c:ser>
        <c:ser>
          <c:idx val="1"/>
          <c:order val="1"/>
          <c:tx>
            <c:v>Omsætning</c:v>
          </c:tx>
          <c:spPr>
            <a:solidFill>
              <a:srgbClr val="E2D1BF"/>
            </a:solidFill>
            <a:ln w="12700">
              <a:solidFill>
                <a:srgbClr val="000000"/>
              </a:solidFill>
              <a:prstDash val="solid"/>
            </a:ln>
          </c:spPr>
          <c:val>
            <c:numRef>
              <c:f>Februar!$L$15:$L$75</c:f>
              <c:numCache>
                <c:formatCode>_("kr"\ * #,##0.00_);_("kr"\ * \(#,##0.00\);_("kr"\ * "-"??_);_(@_)</c:formatCode>
                <c:ptCount val="6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A345-47CA-93CB-C45E890BBB39}"/>
            </c:ext>
          </c:extLst>
        </c:ser>
        <c:dLbls>
          <c:showLegendKey val="0"/>
          <c:showVal val="0"/>
          <c:showCatName val="0"/>
          <c:showSerName val="0"/>
          <c:showPercent val="0"/>
          <c:showBubbleSize val="0"/>
        </c:dLbls>
        <c:axId val="-2145434080"/>
        <c:axId val="-2145428480"/>
      </c:areaChart>
      <c:catAx>
        <c:axId val="-2145434080"/>
        <c:scaling>
          <c:orientation val="minMax"/>
        </c:scaling>
        <c:delete val="0"/>
        <c:axPos val="b"/>
        <c:title>
          <c:tx>
            <c:rich>
              <a:bodyPr/>
              <a:lstStyle/>
              <a:p>
                <a:pPr>
                  <a:defRPr sz="800" b="1" i="0" u="none" strike="noStrike" baseline="0">
                    <a:solidFill>
                      <a:srgbClr val="5D4C37"/>
                    </a:solidFill>
                    <a:latin typeface="Arial"/>
                    <a:ea typeface="Arial"/>
                    <a:cs typeface="Arial"/>
                  </a:defRPr>
                </a:pPr>
                <a:r>
                  <a:rPr lang="da-DK"/>
                  <a:t>Posteringer</a:t>
                </a:r>
              </a:p>
            </c:rich>
          </c:tx>
          <c:layout>
            <c:manualLayout>
              <c:xMode val="edge"/>
              <c:yMode val="edge"/>
              <c:x val="0.472569948364298"/>
              <c:y val="0.85795473678997702"/>
            </c:manualLayout>
          </c:layout>
          <c:overlay val="0"/>
          <c:spPr>
            <a:noFill/>
            <a:ln w="25400">
              <a:noFill/>
            </a:ln>
          </c:spPr>
        </c:title>
        <c:numFmt formatCode="@" sourceLinked="0"/>
        <c:majorTickMark val="out"/>
        <c:minorTickMark val="none"/>
        <c:tickLblPos val="nextTo"/>
        <c:spPr>
          <a:ln w="3175">
            <a:solidFill>
              <a:srgbClr val="000000"/>
            </a:solidFill>
            <a:prstDash val="solid"/>
          </a:ln>
        </c:spPr>
        <c:txPr>
          <a:bodyPr rot="0" vert="horz"/>
          <a:lstStyle/>
          <a:p>
            <a:pPr>
              <a:defRPr sz="675" b="0" i="0" u="none" strike="noStrike" baseline="0">
                <a:solidFill>
                  <a:srgbClr val="5D4C37"/>
                </a:solidFill>
                <a:latin typeface="Arial"/>
                <a:ea typeface="Arial"/>
                <a:cs typeface="Arial"/>
              </a:defRPr>
            </a:pPr>
            <a:endParaRPr lang="da-DK"/>
          </a:p>
        </c:txPr>
        <c:crossAx val="-2145428480"/>
        <c:crosses val="autoZero"/>
        <c:auto val="1"/>
        <c:lblAlgn val="ctr"/>
        <c:lblOffset val="100"/>
        <c:tickLblSkip val="2"/>
        <c:tickMarkSkip val="2"/>
        <c:noMultiLvlLbl val="0"/>
      </c:catAx>
      <c:valAx>
        <c:axId val="-214542848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5D4C37"/>
                    </a:solidFill>
                    <a:latin typeface="Arial"/>
                    <a:ea typeface="Arial"/>
                    <a:cs typeface="Arial"/>
                  </a:defRPr>
                </a:pPr>
                <a:r>
                  <a:rPr lang="da-DK"/>
                  <a:t>DKK</a:t>
                </a:r>
              </a:p>
            </c:rich>
          </c:tx>
          <c:layout>
            <c:manualLayout>
              <c:xMode val="edge"/>
              <c:yMode val="edge"/>
              <c:x val="4.8123559718433904E-3"/>
              <c:y val="0.41477277604450402"/>
            </c:manualLayout>
          </c:layout>
          <c:overlay val="0"/>
          <c:spPr>
            <a:noFill/>
            <a:ln w="25400">
              <a:noFill/>
            </a:ln>
          </c:spPr>
        </c:title>
        <c:numFmt formatCode="_(&quot;kr&quot;\ * #,##0.00_);_(&quot;kr&quot;\ * \(#,##0.00\);_(&quot;kr&quot;\ * &quot;-&quot;??_);_(@_)"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5D4C37"/>
                </a:solidFill>
                <a:latin typeface="Arial"/>
                <a:ea typeface="Arial"/>
                <a:cs typeface="Arial"/>
              </a:defRPr>
            </a:pPr>
            <a:endParaRPr lang="da-DK"/>
          </a:p>
        </c:txPr>
        <c:crossAx val="-2145434080"/>
        <c:crosses val="autoZero"/>
        <c:crossBetween val="midCat"/>
      </c:valAx>
      <c:spPr>
        <a:solidFill>
          <a:srgbClr val="F4EFDB"/>
        </a:solidFill>
        <a:ln w="12700">
          <a:solidFill>
            <a:srgbClr val="7D674B"/>
          </a:solidFill>
          <a:prstDash val="solid"/>
        </a:ln>
      </c:spPr>
    </c:plotArea>
    <c:legend>
      <c:legendPos val="r"/>
      <c:layout>
        <c:manualLayout>
          <c:xMode val="edge"/>
          <c:yMode val="edge"/>
          <c:x val="7.8431486913808995E-2"/>
          <c:y val="5.0314465408804999E-2"/>
          <c:w val="0.13943366556304601"/>
          <c:h val="0.13836544016903601"/>
        </c:manualLayout>
      </c:layout>
      <c:overlay val="0"/>
      <c:spPr>
        <a:solidFill>
          <a:srgbClr val="FFFFFF"/>
        </a:solidFill>
        <a:ln w="3175">
          <a:solidFill>
            <a:srgbClr val="000000"/>
          </a:solidFill>
          <a:prstDash val="solid"/>
        </a:ln>
      </c:spPr>
      <c:txPr>
        <a:bodyPr/>
        <a:lstStyle/>
        <a:p>
          <a:pPr>
            <a:defRPr sz="735" b="0" i="0" u="none" strike="noStrike" baseline="0">
              <a:solidFill>
                <a:srgbClr val="6F3F10"/>
              </a:solidFill>
              <a:latin typeface="Arial"/>
              <a:ea typeface="Arial"/>
              <a:cs typeface="Arial"/>
            </a:defRPr>
          </a:pPr>
          <a:endParaRPr lang="da-DK"/>
        </a:p>
      </c:txPr>
    </c:legend>
    <c:plotVisOnly val="1"/>
    <c:dispBlanksAs val="zero"/>
    <c:showDLblsOverMax val="0"/>
  </c:chart>
  <c:spPr>
    <a:gradFill rotWithShape="0">
      <a:gsLst>
        <a:gs pos="0">
          <a:srgbClr val="FFFFFF"/>
        </a:gs>
        <a:gs pos="100000">
          <a:srgbClr val="DCD6CE"/>
        </a:gs>
      </a:gsLst>
      <a:lin ang="5400000" scaled="1"/>
    </a:gradFill>
    <a:ln w="3175">
      <a:solidFill>
        <a:srgbClr val="000000"/>
      </a:solidFill>
      <a:prstDash val="solid"/>
    </a:ln>
    <a:effectLst>
      <a:outerShdw dist="35921" dir="2700000" algn="br">
        <a:srgbClr val="000000"/>
      </a:outerShdw>
    </a:effectLst>
  </c:spPr>
  <c:txPr>
    <a:bodyPr/>
    <a:lstStyle/>
    <a:p>
      <a:pPr>
        <a:defRPr sz="800" b="0" i="0" u="none" strike="noStrike" baseline="0">
          <a:solidFill>
            <a:srgbClr val="000000"/>
          </a:solidFill>
          <a:latin typeface="Arial"/>
          <a:ea typeface="Arial"/>
          <a:cs typeface="Arial"/>
        </a:defRPr>
      </a:pPr>
      <a:endParaRPr lang="da-DK"/>
    </a:p>
  </c:txPr>
  <c:printSettings>
    <c:headerFooter alignWithMargins="0"/>
    <c:pageMargins b="1" l="0.75" r="0.7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5D4C37"/>
                </a:solidFill>
                <a:latin typeface="Verdana"/>
                <a:ea typeface="Verdana"/>
                <a:cs typeface="Verdana"/>
              </a:defRPr>
            </a:pPr>
            <a:r>
              <a:rPr lang="da-DK"/>
              <a:t>Aktivitet</a:t>
            </a:r>
          </a:p>
        </c:rich>
      </c:tx>
      <c:layout>
        <c:manualLayout>
          <c:xMode val="edge"/>
          <c:yMode val="edge"/>
          <c:x val="0.46187409580338401"/>
          <c:y val="5.0314465408804999E-2"/>
        </c:manualLayout>
      </c:layout>
      <c:overlay val="0"/>
      <c:spPr>
        <a:noFill/>
        <a:ln w="25400">
          <a:noFill/>
        </a:ln>
      </c:spPr>
    </c:title>
    <c:autoTitleDeleted val="0"/>
    <c:plotArea>
      <c:layout>
        <c:manualLayout>
          <c:layoutTarget val="inner"/>
          <c:xMode val="edge"/>
          <c:yMode val="edge"/>
          <c:x val="7.9520781761452497E-2"/>
          <c:y val="0.207548444553635"/>
          <c:w val="0.852942083824896"/>
          <c:h val="0.54717317200503601"/>
        </c:manualLayout>
      </c:layout>
      <c:areaChart>
        <c:grouping val="stacked"/>
        <c:varyColors val="0"/>
        <c:ser>
          <c:idx val="0"/>
          <c:order val="0"/>
          <c:tx>
            <c:v>Udgifter</c:v>
          </c:tx>
          <c:spPr>
            <a:solidFill>
              <a:srgbClr val="CED4C6"/>
            </a:solidFill>
            <a:ln w="12700">
              <a:solidFill>
                <a:srgbClr val="000000"/>
              </a:solidFill>
              <a:prstDash val="solid"/>
            </a:ln>
          </c:spPr>
          <c:val>
            <c:numRef>
              <c:f>Marts!$J$15:$J$100</c:f>
              <c:numCache>
                <c:formatCode>_("kr"\ * #,##0.00_);_("kr"\ * \(#,##0.00\);_("kr"\ * "-"??_);_(@_)</c:formatCode>
                <c:ptCount val="8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numCache>
            </c:numRef>
          </c:val>
          <c:extLst>
            <c:ext xmlns:c16="http://schemas.microsoft.com/office/drawing/2014/chart" uri="{C3380CC4-5D6E-409C-BE32-E72D297353CC}">
              <c16:uniqueId val="{00000000-B1AD-4150-9A46-036589B5DFD3}"/>
            </c:ext>
          </c:extLst>
        </c:ser>
        <c:ser>
          <c:idx val="1"/>
          <c:order val="1"/>
          <c:tx>
            <c:v>Omsætning</c:v>
          </c:tx>
          <c:spPr>
            <a:solidFill>
              <a:srgbClr val="E2D1BF"/>
            </a:solidFill>
            <a:ln w="12700">
              <a:solidFill>
                <a:srgbClr val="000000"/>
              </a:solidFill>
              <a:prstDash val="solid"/>
            </a:ln>
          </c:spPr>
          <c:val>
            <c:numRef>
              <c:f>Marts!$L$15:$L$100</c:f>
              <c:numCache>
                <c:formatCode>_("kr"\ * #,##0.00_);_("kr"\ * \(#,##0.00\);_("kr"\ * "-"??_);_(@_)</c:formatCode>
                <c:ptCount val="8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numCache>
            </c:numRef>
          </c:val>
          <c:extLst>
            <c:ext xmlns:c16="http://schemas.microsoft.com/office/drawing/2014/chart" uri="{C3380CC4-5D6E-409C-BE32-E72D297353CC}">
              <c16:uniqueId val="{00000001-B1AD-4150-9A46-036589B5DFD3}"/>
            </c:ext>
          </c:extLst>
        </c:ser>
        <c:dLbls>
          <c:showLegendKey val="0"/>
          <c:showVal val="0"/>
          <c:showCatName val="0"/>
          <c:showSerName val="0"/>
          <c:showPercent val="0"/>
          <c:showBubbleSize val="0"/>
        </c:dLbls>
        <c:axId val="-2146762272"/>
        <c:axId val="-2146756672"/>
      </c:areaChart>
      <c:catAx>
        <c:axId val="-2146762272"/>
        <c:scaling>
          <c:orientation val="minMax"/>
        </c:scaling>
        <c:delete val="0"/>
        <c:axPos val="b"/>
        <c:title>
          <c:tx>
            <c:rich>
              <a:bodyPr/>
              <a:lstStyle/>
              <a:p>
                <a:pPr>
                  <a:defRPr sz="800" b="1" i="0" u="none" strike="noStrike" baseline="0">
                    <a:solidFill>
                      <a:srgbClr val="5D4C37"/>
                    </a:solidFill>
                    <a:latin typeface="Arial"/>
                    <a:ea typeface="Arial"/>
                    <a:cs typeface="Arial"/>
                  </a:defRPr>
                </a:pPr>
                <a:r>
                  <a:rPr lang="da-DK"/>
                  <a:t>Posteringer</a:t>
                </a:r>
              </a:p>
            </c:rich>
          </c:tx>
          <c:layout>
            <c:manualLayout>
              <c:xMode val="edge"/>
              <c:yMode val="edge"/>
              <c:x val="0.472569948364298"/>
              <c:y val="0.85795473678997702"/>
            </c:manualLayout>
          </c:layout>
          <c:overlay val="0"/>
          <c:spPr>
            <a:noFill/>
            <a:ln w="25400">
              <a:noFill/>
            </a:ln>
          </c:spPr>
        </c:title>
        <c:numFmt formatCode="@" sourceLinked="0"/>
        <c:majorTickMark val="out"/>
        <c:minorTickMark val="none"/>
        <c:tickLblPos val="nextTo"/>
        <c:spPr>
          <a:ln w="3175">
            <a:solidFill>
              <a:srgbClr val="000000"/>
            </a:solidFill>
            <a:prstDash val="solid"/>
          </a:ln>
        </c:spPr>
        <c:txPr>
          <a:bodyPr rot="0" vert="horz"/>
          <a:lstStyle/>
          <a:p>
            <a:pPr>
              <a:defRPr sz="675" b="0" i="0" u="none" strike="noStrike" baseline="0">
                <a:solidFill>
                  <a:srgbClr val="5D4C37"/>
                </a:solidFill>
                <a:latin typeface="Arial"/>
                <a:ea typeface="Arial"/>
                <a:cs typeface="Arial"/>
              </a:defRPr>
            </a:pPr>
            <a:endParaRPr lang="da-DK"/>
          </a:p>
        </c:txPr>
        <c:crossAx val="-2146756672"/>
        <c:crosses val="autoZero"/>
        <c:auto val="1"/>
        <c:lblAlgn val="ctr"/>
        <c:lblOffset val="100"/>
        <c:tickLblSkip val="2"/>
        <c:tickMarkSkip val="2"/>
        <c:noMultiLvlLbl val="0"/>
      </c:catAx>
      <c:valAx>
        <c:axId val="-214675667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5D4C37"/>
                    </a:solidFill>
                    <a:latin typeface="Arial"/>
                    <a:ea typeface="Arial"/>
                    <a:cs typeface="Arial"/>
                  </a:defRPr>
                </a:pPr>
                <a:r>
                  <a:rPr lang="da-DK"/>
                  <a:t>DKK</a:t>
                </a:r>
              </a:p>
            </c:rich>
          </c:tx>
          <c:layout>
            <c:manualLayout>
              <c:xMode val="edge"/>
              <c:yMode val="edge"/>
              <c:x val="4.8123559718433904E-3"/>
              <c:y val="0.41477277604450402"/>
            </c:manualLayout>
          </c:layout>
          <c:overlay val="0"/>
          <c:spPr>
            <a:noFill/>
            <a:ln w="25400">
              <a:noFill/>
            </a:ln>
          </c:spPr>
        </c:title>
        <c:numFmt formatCode="_(&quot;kr&quot;\ * #,##0.00_);_(&quot;kr&quot;\ * \(#,##0.00\);_(&quot;kr&quot;\ * &quot;-&quot;??_);_(@_)"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5D4C37"/>
                </a:solidFill>
                <a:latin typeface="Arial"/>
                <a:ea typeface="Arial"/>
                <a:cs typeface="Arial"/>
              </a:defRPr>
            </a:pPr>
            <a:endParaRPr lang="da-DK"/>
          </a:p>
        </c:txPr>
        <c:crossAx val="-2146762272"/>
        <c:crosses val="autoZero"/>
        <c:crossBetween val="midCat"/>
      </c:valAx>
      <c:spPr>
        <a:solidFill>
          <a:srgbClr val="F4EFDB"/>
        </a:solidFill>
        <a:ln w="12700">
          <a:solidFill>
            <a:srgbClr val="7D674B"/>
          </a:solidFill>
          <a:prstDash val="solid"/>
        </a:ln>
      </c:spPr>
    </c:plotArea>
    <c:legend>
      <c:legendPos val="r"/>
      <c:layout>
        <c:manualLayout>
          <c:xMode val="edge"/>
          <c:yMode val="edge"/>
          <c:x val="7.8431486913808995E-2"/>
          <c:y val="5.6604433879727301E-2"/>
          <c:w val="0.13943366556304601"/>
          <c:h val="0.13836544016903601"/>
        </c:manualLayout>
      </c:layout>
      <c:overlay val="0"/>
      <c:spPr>
        <a:solidFill>
          <a:srgbClr val="FFFFFF"/>
        </a:solidFill>
        <a:ln w="3175">
          <a:solidFill>
            <a:srgbClr val="000000"/>
          </a:solidFill>
          <a:prstDash val="solid"/>
        </a:ln>
      </c:spPr>
      <c:txPr>
        <a:bodyPr/>
        <a:lstStyle/>
        <a:p>
          <a:pPr>
            <a:defRPr sz="735" b="0" i="0" u="none" strike="noStrike" baseline="0">
              <a:solidFill>
                <a:srgbClr val="6F3F10"/>
              </a:solidFill>
              <a:latin typeface="Arial"/>
              <a:ea typeface="Arial"/>
              <a:cs typeface="Arial"/>
            </a:defRPr>
          </a:pPr>
          <a:endParaRPr lang="da-DK"/>
        </a:p>
      </c:txPr>
    </c:legend>
    <c:plotVisOnly val="1"/>
    <c:dispBlanksAs val="zero"/>
    <c:showDLblsOverMax val="0"/>
  </c:chart>
  <c:spPr>
    <a:gradFill rotWithShape="0">
      <a:gsLst>
        <a:gs pos="0">
          <a:srgbClr val="FFFFFF"/>
        </a:gs>
        <a:gs pos="100000">
          <a:srgbClr val="DCD6CE"/>
        </a:gs>
      </a:gsLst>
      <a:lin ang="5400000" scaled="1"/>
    </a:gradFill>
    <a:ln w="3175">
      <a:solidFill>
        <a:srgbClr val="000000"/>
      </a:solidFill>
      <a:prstDash val="solid"/>
    </a:ln>
    <a:effectLst>
      <a:outerShdw dist="35921" dir="2700000" algn="br">
        <a:srgbClr val="000000"/>
      </a:outerShdw>
    </a:effectLst>
  </c:spPr>
  <c:txPr>
    <a:bodyPr/>
    <a:lstStyle/>
    <a:p>
      <a:pPr>
        <a:defRPr sz="800" b="0" i="0" u="none" strike="noStrike" baseline="0">
          <a:solidFill>
            <a:srgbClr val="000000"/>
          </a:solidFill>
          <a:latin typeface="Arial"/>
          <a:ea typeface="Arial"/>
          <a:cs typeface="Arial"/>
        </a:defRPr>
      </a:pPr>
      <a:endParaRPr lang="da-DK"/>
    </a:p>
  </c:txPr>
  <c:printSettings>
    <c:headerFooter alignWithMargins="0"/>
    <c:pageMargins b="1" l="0.75" r="0.75" t="1" header="0" footer="0"/>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5D4C37"/>
                </a:solidFill>
                <a:latin typeface="Verdana"/>
                <a:ea typeface="Verdana"/>
                <a:cs typeface="Verdana"/>
              </a:defRPr>
            </a:pPr>
            <a:r>
              <a:rPr lang="da-DK"/>
              <a:t>Aktivitet</a:t>
            </a:r>
          </a:p>
        </c:rich>
      </c:tx>
      <c:layout>
        <c:manualLayout>
          <c:xMode val="edge"/>
          <c:yMode val="edge"/>
          <c:x val="0.46187409580338401"/>
          <c:y val="5.0314465408804999E-2"/>
        </c:manualLayout>
      </c:layout>
      <c:overlay val="0"/>
      <c:spPr>
        <a:noFill/>
        <a:ln w="25400">
          <a:noFill/>
        </a:ln>
      </c:spPr>
    </c:title>
    <c:autoTitleDeleted val="0"/>
    <c:plotArea>
      <c:layout>
        <c:manualLayout>
          <c:layoutTarget val="inner"/>
          <c:xMode val="edge"/>
          <c:yMode val="edge"/>
          <c:x val="7.9520781761452497E-2"/>
          <c:y val="0.207548444553635"/>
          <c:w val="0.852942083824896"/>
          <c:h val="0.54717317200503601"/>
        </c:manualLayout>
      </c:layout>
      <c:areaChart>
        <c:grouping val="stacked"/>
        <c:varyColors val="0"/>
        <c:ser>
          <c:idx val="0"/>
          <c:order val="0"/>
          <c:tx>
            <c:v>Udgifter</c:v>
          </c:tx>
          <c:spPr>
            <a:solidFill>
              <a:srgbClr val="CED4C6"/>
            </a:solidFill>
            <a:ln w="12700">
              <a:solidFill>
                <a:srgbClr val="000000"/>
              </a:solidFill>
              <a:prstDash val="solid"/>
            </a:ln>
          </c:spPr>
          <c:val>
            <c:numRef>
              <c:f>April!$J$15:$J$78</c:f>
              <c:numCache>
                <c:formatCode>_("kr"\ * #,##0.00_);_("kr"\ * \(#,##0.00\);_("kr"\ * "-"??_);_(@_)</c:formatCode>
                <c:ptCount val="6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numCache>
            </c:numRef>
          </c:val>
          <c:extLst>
            <c:ext xmlns:c16="http://schemas.microsoft.com/office/drawing/2014/chart" uri="{C3380CC4-5D6E-409C-BE32-E72D297353CC}">
              <c16:uniqueId val="{00000000-4C13-4B50-B32B-8C3480509904}"/>
            </c:ext>
          </c:extLst>
        </c:ser>
        <c:ser>
          <c:idx val="1"/>
          <c:order val="1"/>
          <c:tx>
            <c:v>Omsætning</c:v>
          </c:tx>
          <c:spPr>
            <a:solidFill>
              <a:srgbClr val="E2D1BF"/>
            </a:solidFill>
            <a:ln w="12700">
              <a:solidFill>
                <a:srgbClr val="000000"/>
              </a:solidFill>
              <a:prstDash val="solid"/>
            </a:ln>
          </c:spPr>
          <c:val>
            <c:numRef>
              <c:f>April!$L$15:$L$78</c:f>
              <c:numCache>
                <c:formatCode>_("kr"\ * #,##0.00_);_("kr"\ * \(#,##0.00\);_("kr"\ * "-"??_);_(@_)</c:formatCode>
                <c:ptCount val="6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numCache>
            </c:numRef>
          </c:val>
          <c:extLst>
            <c:ext xmlns:c16="http://schemas.microsoft.com/office/drawing/2014/chart" uri="{C3380CC4-5D6E-409C-BE32-E72D297353CC}">
              <c16:uniqueId val="{00000001-4C13-4B50-B32B-8C3480509904}"/>
            </c:ext>
          </c:extLst>
        </c:ser>
        <c:dLbls>
          <c:showLegendKey val="0"/>
          <c:showVal val="0"/>
          <c:showCatName val="0"/>
          <c:showSerName val="0"/>
          <c:showPercent val="0"/>
          <c:showBubbleSize val="0"/>
        </c:dLbls>
        <c:axId val="-2142380496"/>
        <c:axId val="-2142374896"/>
      </c:areaChart>
      <c:catAx>
        <c:axId val="-2142380496"/>
        <c:scaling>
          <c:orientation val="minMax"/>
        </c:scaling>
        <c:delete val="0"/>
        <c:axPos val="b"/>
        <c:title>
          <c:tx>
            <c:rich>
              <a:bodyPr/>
              <a:lstStyle/>
              <a:p>
                <a:pPr>
                  <a:defRPr sz="800" b="1" i="0" u="none" strike="noStrike" baseline="0">
                    <a:solidFill>
                      <a:srgbClr val="5D4C37"/>
                    </a:solidFill>
                    <a:latin typeface="Arial"/>
                    <a:ea typeface="Arial"/>
                    <a:cs typeface="Arial"/>
                  </a:defRPr>
                </a:pPr>
                <a:r>
                  <a:rPr lang="da-DK"/>
                  <a:t>Posteringer</a:t>
                </a:r>
              </a:p>
            </c:rich>
          </c:tx>
          <c:layout>
            <c:manualLayout>
              <c:xMode val="edge"/>
              <c:yMode val="edge"/>
              <c:x val="0.472569948364298"/>
              <c:y val="0.85795473678997702"/>
            </c:manualLayout>
          </c:layout>
          <c:overlay val="0"/>
          <c:spPr>
            <a:noFill/>
            <a:ln w="25400">
              <a:noFill/>
            </a:ln>
          </c:spPr>
        </c:title>
        <c:numFmt formatCode="@" sourceLinked="0"/>
        <c:majorTickMark val="out"/>
        <c:minorTickMark val="none"/>
        <c:tickLblPos val="nextTo"/>
        <c:spPr>
          <a:ln w="3175">
            <a:solidFill>
              <a:srgbClr val="000000"/>
            </a:solidFill>
            <a:prstDash val="solid"/>
          </a:ln>
        </c:spPr>
        <c:txPr>
          <a:bodyPr rot="0" vert="horz"/>
          <a:lstStyle/>
          <a:p>
            <a:pPr>
              <a:defRPr sz="675" b="0" i="0" u="none" strike="noStrike" baseline="0">
                <a:solidFill>
                  <a:srgbClr val="5D4C37"/>
                </a:solidFill>
                <a:latin typeface="Arial"/>
                <a:ea typeface="Arial"/>
                <a:cs typeface="Arial"/>
              </a:defRPr>
            </a:pPr>
            <a:endParaRPr lang="da-DK"/>
          </a:p>
        </c:txPr>
        <c:crossAx val="-2142374896"/>
        <c:crosses val="autoZero"/>
        <c:auto val="1"/>
        <c:lblAlgn val="ctr"/>
        <c:lblOffset val="100"/>
        <c:tickLblSkip val="2"/>
        <c:tickMarkSkip val="2"/>
        <c:noMultiLvlLbl val="0"/>
      </c:catAx>
      <c:valAx>
        <c:axId val="-214237489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5D4C37"/>
                    </a:solidFill>
                    <a:latin typeface="Arial"/>
                    <a:ea typeface="Arial"/>
                    <a:cs typeface="Arial"/>
                  </a:defRPr>
                </a:pPr>
                <a:r>
                  <a:rPr lang="da-DK"/>
                  <a:t>DKK</a:t>
                </a:r>
              </a:p>
            </c:rich>
          </c:tx>
          <c:layout>
            <c:manualLayout>
              <c:xMode val="edge"/>
              <c:yMode val="edge"/>
              <c:x val="4.8123559718433904E-3"/>
              <c:y val="0.41477277604450402"/>
            </c:manualLayout>
          </c:layout>
          <c:overlay val="0"/>
          <c:spPr>
            <a:noFill/>
            <a:ln w="25400">
              <a:noFill/>
            </a:ln>
          </c:spPr>
        </c:title>
        <c:numFmt formatCode="_(&quot;kr&quot;\ * #,##0.00_);_(&quot;kr&quot;\ * \(#,##0.00\);_(&quot;kr&quot;\ * &quot;-&quot;??_);_(@_)"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5D4C37"/>
                </a:solidFill>
                <a:latin typeface="Arial"/>
                <a:ea typeface="Arial"/>
                <a:cs typeface="Arial"/>
              </a:defRPr>
            </a:pPr>
            <a:endParaRPr lang="da-DK"/>
          </a:p>
        </c:txPr>
        <c:crossAx val="-2142380496"/>
        <c:crosses val="autoZero"/>
        <c:crossBetween val="midCat"/>
      </c:valAx>
      <c:spPr>
        <a:solidFill>
          <a:srgbClr val="F4EFDB"/>
        </a:solidFill>
        <a:ln w="12700">
          <a:solidFill>
            <a:srgbClr val="7D674B"/>
          </a:solidFill>
          <a:prstDash val="solid"/>
        </a:ln>
      </c:spPr>
    </c:plotArea>
    <c:legend>
      <c:legendPos val="r"/>
      <c:layout>
        <c:manualLayout>
          <c:xMode val="edge"/>
          <c:yMode val="edge"/>
          <c:x val="7.8431486913808995E-2"/>
          <c:y val="6.2893742055827997E-2"/>
          <c:w val="0.13943366556304601"/>
          <c:h val="0.13836544016903601"/>
        </c:manualLayout>
      </c:layout>
      <c:overlay val="0"/>
      <c:spPr>
        <a:solidFill>
          <a:srgbClr val="FFFFFF"/>
        </a:solidFill>
        <a:ln w="3175">
          <a:solidFill>
            <a:srgbClr val="000000"/>
          </a:solidFill>
          <a:prstDash val="solid"/>
        </a:ln>
      </c:spPr>
      <c:txPr>
        <a:bodyPr/>
        <a:lstStyle/>
        <a:p>
          <a:pPr>
            <a:defRPr sz="735" b="0" i="0" u="none" strike="noStrike" baseline="0">
              <a:solidFill>
                <a:srgbClr val="6F3F10"/>
              </a:solidFill>
              <a:latin typeface="Arial"/>
              <a:ea typeface="Arial"/>
              <a:cs typeface="Arial"/>
            </a:defRPr>
          </a:pPr>
          <a:endParaRPr lang="da-DK"/>
        </a:p>
      </c:txPr>
    </c:legend>
    <c:plotVisOnly val="1"/>
    <c:dispBlanksAs val="zero"/>
    <c:showDLblsOverMax val="0"/>
  </c:chart>
  <c:spPr>
    <a:gradFill rotWithShape="0">
      <a:gsLst>
        <a:gs pos="0">
          <a:srgbClr val="FFFFFF"/>
        </a:gs>
        <a:gs pos="100000">
          <a:srgbClr val="DCD6CE"/>
        </a:gs>
      </a:gsLst>
      <a:lin ang="5400000" scaled="1"/>
    </a:gradFill>
    <a:ln w="3175">
      <a:solidFill>
        <a:srgbClr val="000000"/>
      </a:solidFill>
      <a:prstDash val="solid"/>
    </a:ln>
    <a:effectLst>
      <a:outerShdw dist="35921" dir="2700000" algn="br">
        <a:srgbClr val="000000"/>
      </a:outerShdw>
    </a:effectLst>
  </c:spPr>
  <c:txPr>
    <a:bodyPr/>
    <a:lstStyle/>
    <a:p>
      <a:pPr>
        <a:defRPr sz="800" b="0" i="0" u="none" strike="noStrike" baseline="0">
          <a:solidFill>
            <a:srgbClr val="000000"/>
          </a:solidFill>
          <a:latin typeface="Arial"/>
          <a:ea typeface="Arial"/>
          <a:cs typeface="Arial"/>
        </a:defRPr>
      </a:pPr>
      <a:endParaRPr lang="da-DK"/>
    </a:p>
  </c:txPr>
  <c:printSettings>
    <c:headerFooter alignWithMargins="0"/>
    <c:pageMargins b="1" l="0.75" r="0.7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5D4C37"/>
                </a:solidFill>
                <a:latin typeface="Verdana"/>
                <a:ea typeface="Verdana"/>
                <a:cs typeface="Verdana"/>
              </a:defRPr>
            </a:pPr>
            <a:r>
              <a:rPr lang="da-DK"/>
              <a:t>Aktivitet</a:t>
            </a:r>
          </a:p>
        </c:rich>
      </c:tx>
      <c:layout>
        <c:manualLayout>
          <c:xMode val="edge"/>
          <c:yMode val="edge"/>
          <c:x val="0.45860612194717498"/>
          <c:y val="4.9689440993788803E-2"/>
        </c:manualLayout>
      </c:layout>
      <c:overlay val="0"/>
      <c:spPr>
        <a:noFill/>
        <a:ln w="25400">
          <a:noFill/>
        </a:ln>
      </c:spPr>
    </c:title>
    <c:autoTitleDeleted val="0"/>
    <c:plotArea>
      <c:layout>
        <c:manualLayout>
          <c:layoutTarget val="inner"/>
          <c:xMode val="edge"/>
          <c:yMode val="edge"/>
          <c:x val="7.9520781761452497E-2"/>
          <c:y val="0.21118012422360199"/>
          <c:w val="0.852942083824896"/>
          <c:h val="0.54658385093167705"/>
        </c:manualLayout>
      </c:layout>
      <c:areaChart>
        <c:grouping val="stacked"/>
        <c:varyColors val="0"/>
        <c:ser>
          <c:idx val="0"/>
          <c:order val="0"/>
          <c:tx>
            <c:v>Udgifter</c:v>
          </c:tx>
          <c:spPr>
            <a:solidFill>
              <a:srgbClr val="CED4C6"/>
            </a:solidFill>
            <a:ln w="12700">
              <a:solidFill>
                <a:srgbClr val="000000"/>
              </a:solidFill>
              <a:prstDash val="solid"/>
            </a:ln>
          </c:spPr>
          <c:val>
            <c:numRef>
              <c:f>Maj!$J$15:$J$82</c:f>
              <c:numCache>
                <c:formatCode>_("kr"\ * #,##0.00_);_("kr"\ * \(#,##0.00\);_("kr"\ * "-"??_);_(@_)</c:formatCode>
                <c:ptCount val="6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numCache>
            </c:numRef>
          </c:val>
          <c:extLst>
            <c:ext xmlns:c16="http://schemas.microsoft.com/office/drawing/2014/chart" uri="{C3380CC4-5D6E-409C-BE32-E72D297353CC}">
              <c16:uniqueId val="{00000000-9414-4DA7-A971-F44A48D26DEB}"/>
            </c:ext>
          </c:extLst>
        </c:ser>
        <c:ser>
          <c:idx val="1"/>
          <c:order val="1"/>
          <c:tx>
            <c:v>Omsætning</c:v>
          </c:tx>
          <c:spPr>
            <a:solidFill>
              <a:srgbClr val="E2D1BF"/>
            </a:solidFill>
            <a:ln w="12700">
              <a:solidFill>
                <a:srgbClr val="000000"/>
              </a:solidFill>
              <a:prstDash val="solid"/>
            </a:ln>
          </c:spPr>
          <c:val>
            <c:numRef>
              <c:f>Maj!$L$15:$L$82</c:f>
              <c:numCache>
                <c:formatCode>_("kr"\ * #,##0.00_);_("kr"\ * \(#,##0.00\);_("kr"\ * "-"??_);_(@_)</c:formatCode>
                <c:ptCount val="6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numCache>
            </c:numRef>
          </c:val>
          <c:extLst>
            <c:ext xmlns:c16="http://schemas.microsoft.com/office/drawing/2014/chart" uri="{C3380CC4-5D6E-409C-BE32-E72D297353CC}">
              <c16:uniqueId val="{00000001-9414-4DA7-A971-F44A48D26DEB}"/>
            </c:ext>
          </c:extLst>
        </c:ser>
        <c:dLbls>
          <c:showLegendKey val="0"/>
          <c:showVal val="0"/>
          <c:showCatName val="0"/>
          <c:showSerName val="0"/>
          <c:showPercent val="0"/>
          <c:showBubbleSize val="0"/>
        </c:dLbls>
        <c:axId val="-2142289792"/>
        <c:axId val="-2142284192"/>
      </c:areaChart>
      <c:catAx>
        <c:axId val="-2142289792"/>
        <c:scaling>
          <c:orientation val="minMax"/>
        </c:scaling>
        <c:delete val="0"/>
        <c:axPos val="b"/>
        <c:title>
          <c:tx>
            <c:rich>
              <a:bodyPr/>
              <a:lstStyle/>
              <a:p>
                <a:pPr>
                  <a:defRPr sz="800" b="1" i="0" u="none" strike="noStrike" baseline="0">
                    <a:solidFill>
                      <a:srgbClr val="5D4C37"/>
                    </a:solidFill>
                    <a:latin typeface="Arial"/>
                    <a:ea typeface="Arial"/>
                    <a:cs typeface="Arial"/>
                  </a:defRPr>
                </a:pPr>
                <a:r>
                  <a:rPr lang="da-DK"/>
                  <a:t>Posteringer</a:t>
                </a:r>
              </a:p>
            </c:rich>
          </c:tx>
          <c:layout>
            <c:manualLayout>
              <c:xMode val="edge"/>
              <c:yMode val="edge"/>
              <c:x val="0.472569948364298"/>
              <c:y val="0.85955299065877699"/>
            </c:manualLayout>
          </c:layout>
          <c:overlay val="0"/>
          <c:spPr>
            <a:noFill/>
            <a:ln w="25400">
              <a:noFill/>
            </a:ln>
          </c:spPr>
        </c:title>
        <c:numFmt formatCode="@" sourceLinked="0"/>
        <c:majorTickMark val="out"/>
        <c:minorTickMark val="none"/>
        <c:tickLblPos val="nextTo"/>
        <c:spPr>
          <a:ln w="3175">
            <a:solidFill>
              <a:srgbClr val="000000"/>
            </a:solidFill>
            <a:prstDash val="solid"/>
          </a:ln>
        </c:spPr>
        <c:txPr>
          <a:bodyPr rot="0" vert="horz"/>
          <a:lstStyle/>
          <a:p>
            <a:pPr>
              <a:defRPr sz="700" b="0" i="0" u="none" strike="noStrike" baseline="0">
                <a:solidFill>
                  <a:srgbClr val="5D4C37"/>
                </a:solidFill>
                <a:latin typeface="Arial"/>
                <a:ea typeface="Arial"/>
                <a:cs typeface="Arial"/>
              </a:defRPr>
            </a:pPr>
            <a:endParaRPr lang="da-DK"/>
          </a:p>
        </c:txPr>
        <c:crossAx val="-2142284192"/>
        <c:crosses val="autoZero"/>
        <c:auto val="1"/>
        <c:lblAlgn val="ctr"/>
        <c:lblOffset val="100"/>
        <c:tickLblSkip val="2"/>
        <c:tickMarkSkip val="2"/>
        <c:noMultiLvlLbl val="0"/>
      </c:catAx>
      <c:valAx>
        <c:axId val="-214228419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5D4C37"/>
                    </a:solidFill>
                    <a:latin typeface="Arial"/>
                    <a:ea typeface="Arial"/>
                    <a:cs typeface="Arial"/>
                  </a:defRPr>
                </a:pPr>
                <a:r>
                  <a:rPr lang="da-DK"/>
                  <a:t>DKK</a:t>
                </a:r>
              </a:p>
            </c:rich>
          </c:tx>
          <c:layout>
            <c:manualLayout>
              <c:xMode val="edge"/>
              <c:yMode val="edge"/>
              <c:x val="4.8123559718433904E-3"/>
              <c:y val="0.41573172918602602"/>
            </c:manualLayout>
          </c:layout>
          <c:overlay val="0"/>
          <c:spPr>
            <a:noFill/>
            <a:ln w="25400">
              <a:noFill/>
            </a:ln>
          </c:spPr>
        </c:title>
        <c:numFmt formatCode="_(&quot;kr&quot;\ * #,##0.00_);_(&quot;kr&quot;\ * \(#,##0.00\);_(&quot;kr&quot;\ * &quot;-&quot;??_);_(@_)"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5D4C37"/>
                </a:solidFill>
                <a:latin typeface="Arial"/>
                <a:ea typeface="Arial"/>
                <a:cs typeface="Arial"/>
              </a:defRPr>
            </a:pPr>
            <a:endParaRPr lang="da-DK"/>
          </a:p>
        </c:txPr>
        <c:crossAx val="-2142289792"/>
        <c:crosses val="autoZero"/>
        <c:crossBetween val="midCat"/>
      </c:valAx>
      <c:spPr>
        <a:solidFill>
          <a:srgbClr val="F4EFDB"/>
        </a:solidFill>
        <a:ln w="12700">
          <a:solidFill>
            <a:srgbClr val="7D674B"/>
          </a:solidFill>
          <a:prstDash val="solid"/>
        </a:ln>
      </c:spPr>
    </c:plotArea>
    <c:legend>
      <c:legendPos val="r"/>
      <c:layout>
        <c:manualLayout>
          <c:xMode val="edge"/>
          <c:yMode val="edge"/>
          <c:x val="7.8431486913808995E-2"/>
          <c:y val="4.9689440993788803E-2"/>
          <c:w val="0.13943366556304601"/>
          <c:h val="0.13664596273291901"/>
        </c:manualLayout>
      </c:layout>
      <c:overlay val="0"/>
      <c:spPr>
        <a:solidFill>
          <a:srgbClr val="FFFFFF"/>
        </a:solidFill>
        <a:ln w="3175">
          <a:solidFill>
            <a:srgbClr val="000000"/>
          </a:solidFill>
          <a:prstDash val="solid"/>
        </a:ln>
      </c:spPr>
      <c:txPr>
        <a:bodyPr/>
        <a:lstStyle/>
        <a:p>
          <a:pPr>
            <a:defRPr sz="735" b="0" i="0" u="none" strike="noStrike" baseline="0">
              <a:solidFill>
                <a:srgbClr val="6F3F10"/>
              </a:solidFill>
              <a:latin typeface="Arial"/>
              <a:ea typeface="Arial"/>
              <a:cs typeface="Arial"/>
            </a:defRPr>
          </a:pPr>
          <a:endParaRPr lang="da-DK"/>
        </a:p>
      </c:txPr>
    </c:legend>
    <c:plotVisOnly val="1"/>
    <c:dispBlanksAs val="zero"/>
    <c:showDLblsOverMax val="0"/>
  </c:chart>
  <c:spPr>
    <a:gradFill rotWithShape="0">
      <a:gsLst>
        <a:gs pos="0">
          <a:srgbClr val="FFFFFF"/>
        </a:gs>
        <a:gs pos="100000">
          <a:srgbClr val="DCD6CE"/>
        </a:gs>
      </a:gsLst>
      <a:lin ang="5400000" scaled="1"/>
    </a:gradFill>
    <a:ln w="3175">
      <a:solidFill>
        <a:srgbClr val="000000"/>
      </a:solidFill>
      <a:prstDash val="solid"/>
    </a:ln>
    <a:effectLst>
      <a:outerShdw dist="35921" dir="2700000" algn="br">
        <a:srgbClr val="000000"/>
      </a:outerShdw>
    </a:effectLst>
  </c:spPr>
  <c:txPr>
    <a:bodyPr/>
    <a:lstStyle/>
    <a:p>
      <a:pPr>
        <a:defRPr sz="800" b="0" i="0" u="none" strike="noStrike" baseline="0">
          <a:solidFill>
            <a:srgbClr val="000000"/>
          </a:solidFill>
          <a:latin typeface="Arial"/>
          <a:ea typeface="Arial"/>
          <a:cs typeface="Arial"/>
        </a:defRPr>
      </a:pPr>
      <a:endParaRPr lang="da-DK"/>
    </a:p>
  </c:txPr>
  <c:printSettings>
    <c:headerFooter alignWithMargins="0"/>
    <c:pageMargins b="1" l="0.75" r="0.75" t="1" header="0" footer="0"/>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5D4C37"/>
                </a:solidFill>
                <a:latin typeface="Verdana"/>
                <a:ea typeface="Verdana"/>
                <a:cs typeface="Verdana"/>
              </a:defRPr>
            </a:pPr>
            <a:r>
              <a:rPr lang="da-DK"/>
              <a:t>Aktivitet</a:t>
            </a:r>
          </a:p>
        </c:rich>
      </c:tx>
      <c:layout>
        <c:manualLayout>
          <c:xMode val="edge"/>
          <c:yMode val="edge"/>
          <c:x val="0.45860612194717498"/>
          <c:y val="4.9689440993788803E-2"/>
        </c:manualLayout>
      </c:layout>
      <c:overlay val="0"/>
      <c:spPr>
        <a:noFill/>
        <a:ln w="25400">
          <a:noFill/>
        </a:ln>
      </c:spPr>
    </c:title>
    <c:autoTitleDeleted val="0"/>
    <c:plotArea>
      <c:layout>
        <c:manualLayout>
          <c:layoutTarget val="inner"/>
          <c:xMode val="edge"/>
          <c:yMode val="edge"/>
          <c:x val="7.9520781761452497E-2"/>
          <c:y val="0.21118012422360199"/>
          <c:w val="0.852942083824896"/>
          <c:h val="0.54658385093167705"/>
        </c:manualLayout>
      </c:layout>
      <c:areaChart>
        <c:grouping val="stacked"/>
        <c:varyColors val="0"/>
        <c:ser>
          <c:idx val="0"/>
          <c:order val="0"/>
          <c:tx>
            <c:v>Udgifter</c:v>
          </c:tx>
          <c:spPr>
            <a:solidFill>
              <a:srgbClr val="CED4C6"/>
            </a:solidFill>
            <a:ln w="12700">
              <a:solidFill>
                <a:srgbClr val="000000"/>
              </a:solidFill>
              <a:prstDash val="solid"/>
            </a:ln>
          </c:spPr>
          <c:val>
            <c:numRef>
              <c:f>Juni!$J$15:$J$80</c:f>
              <c:numCache>
                <c:formatCode>_("kr"\ * #,##0.00_);_("kr"\ * \(#,##0.00\);_("kr"\ * "-"??_);_(@_)</c:formatCode>
                <c:ptCount val="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numCache>
            </c:numRef>
          </c:val>
          <c:extLst>
            <c:ext xmlns:c16="http://schemas.microsoft.com/office/drawing/2014/chart" uri="{C3380CC4-5D6E-409C-BE32-E72D297353CC}">
              <c16:uniqueId val="{00000000-E1C5-42FB-8AB0-B707C8E22333}"/>
            </c:ext>
          </c:extLst>
        </c:ser>
        <c:ser>
          <c:idx val="1"/>
          <c:order val="1"/>
          <c:tx>
            <c:v>Omsætning</c:v>
          </c:tx>
          <c:spPr>
            <a:solidFill>
              <a:srgbClr val="E2D1BF"/>
            </a:solidFill>
            <a:ln w="12700">
              <a:solidFill>
                <a:srgbClr val="000000"/>
              </a:solidFill>
              <a:prstDash val="solid"/>
            </a:ln>
          </c:spPr>
          <c:val>
            <c:numRef>
              <c:f>Juni!$L$15:$L$80</c:f>
              <c:numCache>
                <c:formatCode>_("kr"\ * #,##0.00_);_("kr"\ * \(#,##0.00\);_("kr"\ * "-"??_);_(@_)</c:formatCode>
                <c:ptCount val="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numCache>
            </c:numRef>
          </c:val>
          <c:extLst>
            <c:ext xmlns:c16="http://schemas.microsoft.com/office/drawing/2014/chart" uri="{C3380CC4-5D6E-409C-BE32-E72D297353CC}">
              <c16:uniqueId val="{00000001-E1C5-42FB-8AB0-B707C8E22333}"/>
            </c:ext>
          </c:extLst>
        </c:ser>
        <c:dLbls>
          <c:showLegendKey val="0"/>
          <c:showVal val="0"/>
          <c:showCatName val="0"/>
          <c:showSerName val="0"/>
          <c:showPercent val="0"/>
          <c:showBubbleSize val="0"/>
        </c:dLbls>
        <c:axId val="-2143178848"/>
        <c:axId val="-2143184448"/>
      </c:areaChart>
      <c:catAx>
        <c:axId val="-2143178848"/>
        <c:scaling>
          <c:orientation val="minMax"/>
        </c:scaling>
        <c:delete val="0"/>
        <c:axPos val="b"/>
        <c:title>
          <c:tx>
            <c:rich>
              <a:bodyPr/>
              <a:lstStyle/>
              <a:p>
                <a:pPr>
                  <a:defRPr sz="800" b="1" i="0" u="none" strike="noStrike" baseline="0">
                    <a:solidFill>
                      <a:srgbClr val="5D4C37"/>
                    </a:solidFill>
                    <a:latin typeface="Arial"/>
                    <a:ea typeface="Arial"/>
                    <a:cs typeface="Arial"/>
                  </a:defRPr>
                </a:pPr>
                <a:r>
                  <a:rPr lang="da-DK"/>
                  <a:t>Posteringer</a:t>
                </a:r>
              </a:p>
            </c:rich>
          </c:tx>
          <c:layout>
            <c:manualLayout>
              <c:xMode val="edge"/>
              <c:yMode val="edge"/>
              <c:x val="0.472569948364298"/>
              <c:y val="0.85955299065877699"/>
            </c:manualLayout>
          </c:layout>
          <c:overlay val="0"/>
          <c:spPr>
            <a:noFill/>
            <a:ln w="25400">
              <a:noFill/>
            </a:ln>
          </c:spPr>
        </c:title>
        <c:numFmt formatCode="@" sourceLinked="0"/>
        <c:majorTickMark val="out"/>
        <c:minorTickMark val="none"/>
        <c:tickLblPos val="nextTo"/>
        <c:spPr>
          <a:ln w="3175">
            <a:solidFill>
              <a:srgbClr val="000000"/>
            </a:solidFill>
            <a:prstDash val="solid"/>
          </a:ln>
        </c:spPr>
        <c:txPr>
          <a:bodyPr rot="0" vert="horz"/>
          <a:lstStyle/>
          <a:p>
            <a:pPr>
              <a:defRPr sz="700" b="0" i="0" u="none" strike="noStrike" baseline="0">
                <a:solidFill>
                  <a:srgbClr val="5D4C37"/>
                </a:solidFill>
                <a:latin typeface="Arial"/>
                <a:ea typeface="Arial"/>
                <a:cs typeface="Arial"/>
              </a:defRPr>
            </a:pPr>
            <a:endParaRPr lang="da-DK"/>
          </a:p>
        </c:txPr>
        <c:crossAx val="-2143184448"/>
        <c:crosses val="autoZero"/>
        <c:auto val="1"/>
        <c:lblAlgn val="ctr"/>
        <c:lblOffset val="100"/>
        <c:tickLblSkip val="2"/>
        <c:tickMarkSkip val="2"/>
        <c:noMultiLvlLbl val="0"/>
      </c:catAx>
      <c:valAx>
        <c:axId val="-214318444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5D4C37"/>
                    </a:solidFill>
                    <a:latin typeface="Arial"/>
                    <a:ea typeface="Arial"/>
                    <a:cs typeface="Arial"/>
                  </a:defRPr>
                </a:pPr>
                <a:r>
                  <a:rPr lang="da-DK"/>
                  <a:t>DKK</a:t>
                </a:r>
              </a:p>
            </c:rich>
          </c:tx>
          <c:layout>
            <c:manualLayout>
              <c:xMode val="edge"/>
              <c:yMode val="edge"/>
              <c:x val="4.8123559718433904E-3"/>
              <c:y val="0.41573172918602602"/>
            </c:manualLayout>
          </c:layout>
          <c:overlay val="0"/>
          <c:spPr>
            <a:noFill/>
            <a:ln w="25400">
              <a:noFill/>
            </a:ln>
          </c:spPr>
        </c:title>
        <c:numFmt formatCode="_(&quot;kr&quot;\ * #,##0.00_);_(&quot;kr&quot;\ * \(#,##0.00\);_(&quot;kr&quot;\ * &quot;-&quot;??_);_(@_)"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5D4C37"/>
                </a:solidFill>
                <a:latin typeface="Arial"/>
                <a:ea typeface="Arial"/>
                <a:cs typeface="Arial"/>
              </a:defRPr>
            </a:pPr>
            <a:endParaRPr lang="da-DK"/>
          </a:p>
        </c:txPr>
        <c:crossAx val="-2143178848"/>
        <c:crosses val="autoZero"/>
        <c:crossBetween val="midCat"/>
      </c:valAx>
      <c:spPr>
        <a:solidFill>
          <a:srgbClr val="F4EFDB"/>
        </a:solidFill>
        <a:ln w="12700">
          <a:solidFill>
            <a:srgbClr val="7D674B"/>
          </a:solidFill>
          <a:prstDash val="solid"/>
        </a:ln>
      </c:spPr>
    </c:plotArea>
    <c:legend>
      <c:legendPos val="r"/>
      <c:layout>
        <c:manualLayout>
          <c:xMode val="edge"/>
          <c:yMode val="edge"/>
          <c:x val="7.8431486913808995E-2"/>
          <c:y val="6.8322981366459604E-2"/>
          <c:w val="0.13943366556304601"/>
          <c:h val="0.13664596273291901"/>
        </c:manualLayout>
      </c:layout>
      <c:overlay val="0"/>
      <c:spPr>
        <a:solidFill>
          <a:srgbClr val="FFFFFF"/>
        </a:solidFill>
        <a:ln w="3175">
          <a:solidFill>
            <a:srgbClr val="000000"/>
          </a:solidFill>
          <a:prstDash val="solid"/>
        </a:ln>
      </c:spPr>
      <c:txPr>
        <a:bodyPr/>
        <a:lstStyle/>
        <a:p>
          <a:pPr>
            <a:defRPr sz="735" b="0" i="0" u="none" strike="noStrike" baseline="0">
              <a:solidFill>
                <a:srgbClr val="6F3F10"/>
              </a:solidFill>
              <a:latin typeface="Arial"/>
              <a:ea typeface="Arial"/>
              <a:cs typeface="Arial"/>
            </a:defRPr>
          </a:pPr>
          <a:endParaRPr lang="da-DK"/>
        </a:p>
      </c:txPr>
    </c:legend>
    <c:plotVisOnly val="1"/>
    <c:dispBlanksAs val="zero"/>
    <c:showDLblsOverMax val="0"/>
  </c:chart>
  <c:spPr>
    <a:gradFill rotWithShape="0">
      <a:gsLst>
        <a:gs pos="0">
          <a:srgbClr val="FFFFFF"/>
        </a:gs>
        <a:gs pos="100000">
          <a:srgbClr val="DCD6CE"/>
        </a:gs>
      </a:gsLst>
      <a:lin ang="5400000" scaled="1"/>
    </a:gradFill>
    <a:ln w="3175">
      <a:solidFill>
        <a:srgbClr val="000000"/>
      </a:solidFill>
      <a:prstDash val="solid"/>
    </a:ln>
    <a:effectLst>
      <a:outerShdw dist="35921" dir="2700000" algn="br">
        <a:srgbClr val="000000"/>
      </a:outerShdw>
    </a:effectLst>
  </c:spPr>
  <c:txPr>
    <a:bodyPr/>
    <a:lstStyle/>
    <a:p>
      <a:pPr>
        <a:defRPr sz="800" b="0" i="0" u="none" strike="noStrike" baseline="0">
          <a:solidFill>
            <a:srgbClr val="000000"/>
          </a:solidFill>
          <a:latin typeface="Arial"/>
          <a:ea typeface="Arial"/>
          <a:cs typeface="Arial"/>
        </a:defRPr>
      </a:pPr>
      <a:endParaRPr lang="da-DK"/>
    </a:p>
  </c:txPr>
  <c:printSettings>
    <c:headerFooter alignWithMargins="0"/>
    <c:pageMargins b="1" l="0.75" r="0.75" t="1" header="0" footer="0"/>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66675</xdr:colOff>
      <xdr:row>1</xdr:row>
      <xdr:rowOff>161925</xdr:rowOff>
    </xdr:from>
    <xdr:to>
      <xdr:col>19</xdr:col>
      <xdr:colOff>171450</xdr:colOff>
      <xdr:row>11</xdr:row>
      <xdr:rowOff>152400</xdr:rowOff>
    </xdr:to>
    <xdr:graphicFrame macro="">
      <xdr:nvGraphicFramePr>
        <xdr:cNvPr id="745479" name="Chart 43">
          <a:extLst>
            <a:ext uri="{FF2B5EF4-FFF2-40B4-BE49-F238E27FC236}">
              <a16:creationId xmlns:a16="http://schemas.microsoft.com/office/drawing/2014/main" id="{00000000-0008-0000-0200-000007600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6</xdr:col>
      <xdr:colOff>47625</xdr:colOff>
      <xdr:row>2</xdr:row>
      <xdr:rowOff>0</xdr:rowOff>
    </xdr:from>
    <xdr:to>
      <xdr:col>14</xdr:col>
      <xdr:colOff>142875</xdr:colOff>
      <xdr:row>11</xdr:row>
      <xdr:rowOff>0</xdr:rowOff>
    </xdr:to>
    <xdr:graphicFrame macro="">
      <xdr:nvGraphicFramePr>
        <xdr:cNvPr id="13442" name="Chart 16">
          <a:extLst>
            <a:ext uri="{FF2B5EF4-FFF2-40B4-BE49-F238E27FC236}">
              <a16:creationId xmlns:a16="http://schemas.microsoft.com/office/drawing/2014/main" id="{00000000-0008-0000-0B00-0000823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6</xdr:col>
      <xdr:colOff>47625</xdr:colOff>
      <xdr:row>2</xdr:row>
      <xdr:rowOff>0</xdr:rowOff>
    </xdr:from>
    <xdr:to>
      <xdr:col>14</xdr:col>
      <xdr:colOff>142875</xdr:colOff>
      <xdr:row>11</xdr:row>
      <xdr:rowOff>0</xdr:rowOff>
    </xdr:to>
    <xdr:graphicFrame macro="">
      <xdr:nvGraphicFramePr>
        <xdr:cNvPr id="14504" name="Chart 16">
          <a:extLst>
            <a:ext uri="{FF2B5EF4-FFF2-40B4-BE49-F238E27FC236}">
              <a16:creationId xmlns:a16="http://schemas.microsoft.com/office/drawing/2014/main" id="{00000000-0008-0000-0C00-0000A8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47625</xdr:colOff>
      <xdr:row>2</xdr:row>
      <xdr:rowOff>0</xdr:rowOff>
    </xdr:from>
    <xdr:to>
      <xdr:col>14</xdr:col>
      <xdr:colOff>142875</xdr:colOff>
      <xdr:row>11</xdr:row>
      <xdr:rowOff>0</xdr:rowOff>
    </xdr:to>
    <xdr:graphicFrame macro="">
      <xdr:nvGraphicFramePr>
        <xdr:cNvPr id="15597" name="Chart 16">
          <a:extLst>
            <a:ext uri="{FF2B5EF4-FFF2-40B4-BE49-F238E27FC236}">
              <a16:creationId xmlns:a16="http://schemas.microsoft.com/office/drawing/2014/main" id="{00000000-0008-0000-0D00-0000ED3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6</xdr:col>
      <xdr:colOff>47625</xdr:colOff>
      <xdr:row>2</xdr:row>
      <xdr:rowOff>0</xdr:rowOff>
    </xdr:from>
    <xdr:to>
      <xdr:col>14</xdr:col>
      <xdr:colOff>142875</xdr:colOff>
      <xdr:row>11</xdr:row>
      <xdr:rowOff>0</xdr:rowOff>
    </xdr:to>
    <xdr:graphicFrame macro="">
      <xdr:nvGraphicFramePr>
        <xdr:cNvPr id="16511" name="Chart 16">
          <a:extLst>
            <a:ext uri="{FF2B5EF4-FFF2-40B4-BE49-F238E27FC236}">
              <a16:creationId xmlns:a16="http://schemas.microsoft.com/office/drawing/2014/main" id="{00000000-0008-0000-0E00-00007F4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6</xdr:col>
      <xdr:colOff>47625</xdr:colOff>
      <xdr:row>2</xdr:row>
      <xdr:rowOff>0</xdr:rowOff>
    </xdr:from>
    <xdr:to>
      <xdr:col>14</xdr:col>
      <xdr:colOff>142875</xdr:colOff>
      <xdr:row>11</xdr:row>
      <xdr:rowOff>0</xdr:rowOff>
    </xdr:to>
    <xdr:graphicFrame macro="">
      <xdr:nvGraphicFramePr>
        <xdr:cNvPr id="17534" name="Chart 16">
          <a:extLst>
            <a:ext uri="{FF2B5EF4-FFF2-40B4-BE49-F238E27FC236}">
              <a16:creationId xmlns:a16="http://schemas.microsoft.com/office/drawing/2014/main" id="{00000000-0008-0000-0F00-00007E4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6</xdr:col>
      <xdr:colOff>47625</xdr:colOff>
      <xdr:row>2</xdr:row>
      <xdr:rowOff>0</xdr:rowOff>
    </xdr:from>
    <xdr:to>
      <xdr:col>14</xdr:col>
      <xdr:colOff>142875</xdr:colOff>
      <xdr:row>11</xdr:row>
      <xdr:rowOff>0</xdr:rowOff>
    </xdr:to>
    <xdr:graphicFrame macro="">
      <xdr:nvGraphicFramePr>
        <xdr:cNvPr id="18563" name="Chart 16">
          <a:extLst>
            <a:ext uri="{FF2B5EF4-FFF2-40B4-BE49-F238E27FC236}">
              <a16:creationId xmlns:a16="http://schemas.microsoft.com/office/drawing/2014/main" id="{00000000-0008-0000-1000-000083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66675</xdr:colOff>
      <xdr:row>1</xdr:row>
      <xdr:rowOff>161925</xdr:rowOff>
    </xdr:from>
    <xdr:to>
      <xdr:col>19</xdr:col>
      <xdr:colOff>171450</xdr:colOff>
      <xdr:row>11</xdr:row>
      <xdr:rowOff>152400</xdr:rowOff>
    </xdr:to>
    <xdr:graphicFrame macro="">
      <xdr:nvGraphicFramePr>
        <xdr:cNvPr id="19546" name="Chart 43">
          <a:extLst>
            <a:ext uri="{FF2B5EF4-FFF2-40B4-BE49-F238E27FC236}">
              <a16:creationId xmlns:a16="http://schemas.microsoft.com/office/drawing/2014/main" id="{00000000-0008-0000-0300-00005A4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104775</xdr:colOff>
      <xdr:row>1</xdr:row>
      <xdr:rowOff>161925</xdr:rowOff>
    </xdr:from>
    <xdr:to>
      <xdr:col>33</xdr:col>
      <xdr:colOff>0</xdr:colOff>
      <xdr:row>11</xdr:row>
      <xdr:rowOff>0</xdr:rowOff>
    </xdr:to>
    <xdr:graphicFrame macro="">
      <xdr:nvGraphicFramePr>
        <xdr:cNvPr id="20574" name="Chart 8">
          <a:extLst>
            <a:ext uri="{FF2B5EF4-FFF2-40B4-BE49-F238E27FC236}">
              <a16:creationId xmlns:a16="http://schemas.microsoft.com/office/drawing/2014/main" id="{00000000-0008-0000-0400-00005E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47625</xdr:colOff>
      <xdr:row>2</xdr:row>
      <xdr:rowOff>0</xdr:rowOff>
    </xdr:from>
    <xdr:to>
      <xdr:col>14</xdr:col>
      <xdr:colOff>142875</xdr:colOff>
      <xdr:row>10</xdr:row>
      <xdr:rowOff>152400</xdr:rowOff>
    </xdr:to>
    <xdr:graphicFrame macro="">
      <xdr:nvGraphicFramePr>
        <xdr:cNvPr id="7313" name="Chart 16">
          <a:extLst>
            <a:ext uri="{FF2B5EF4-FFF2-40B4-BE49-F238E27FC236}">
              <a16:creationId xmlns:a16="http://schemas.microsoft.com/office/drawing/2014/main" id="{00000000-0008-0000-0500-0000911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47625</xdr:colOff>
      <xdr:row>2</xdr:row>
      <xdr:rowOff>0</xdr:rowOff>
    </xdr:from>
    <xdr:to>
      <xdr:col>14</xdr:col>
      <xdr:colOff>142875</xdr:colOff>
      <xdr:row>10</xdr:row>
      <xdr:rowOff>152400</xdr:rowOff>
    </xdr:to>
    <xdr:graphicFrame macro="">
      <xdr:nvGraphicFramePr>
        <xdr:cNvPr id="8382" name="Chart 58">
          <a:extLst>
            <a:ext uri="{FF2B5EF4-FFF2-40B4-BE49-F238E27FC236}">
              <a16:creationId xmlns:a16="http://schemas.microsoft.com/office/drawing/2014/main" id="{00000000-0008-0000-0600-0000BE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47625</xdr:colOff>
      <xdr:row>2</xdr:row>
      <xdr:rowOff>0</xdr:rowOff>
    </xdr:from>
    <xdr:to>
      <xdr:col>14</xdr:col>
      <xdr:colOff>142875</xdr:colOff>
      <xdr:row>10</xdr:row>
      <xdr:rowOff>152400</xdr:rowOff>
    </xdr:to>
    <xdr:graphicFrame macro="">
      <xdr:nvGraphicFramePr>
        <xdr:cNvPr id="9360" name="Chart 16">
          <a:extLst>
            <a:ext uri="{FF2B5EF4-FFF2-40B4-BE49-F238E27FC236}">
              <a16:creationId xmlns:a16="http://schemas.microsoft.com/office/drawing/2014/main" id="{00000000-0008-0000-0700-000090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47625</xdr:colOff>
      <xdr:row>2</xdr:row>
      <xdr:rowOff>0</xdr:rowOff>
    </xdr:from>
    <xdr:to>
      <xdr:col>14</xdr:col>
      <xdr:colOff>142875</xdr:colOff>
      <xdr:row>10</xdr:row>
      <xdr:rowOff>152400</xdr:rowOff>
    </xdr:to>
    <xdr:graphicFrame macro="">
      <xdr:nvGraphicFramePr>
        <xdr:cNvPr id="10371" name="Chart 16">
          <a:extLst>
            <a:ext uri="{FF2B5EF4-FFF2-40B4-BE49-F238E27FC236}">
              <a16:creationId xmlns:a16="http://schemas.microsoft.com/office/drawing/2014/main" id="{00000000-0008-0000-0800-0000832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47625</xdr:colOff>
      <xdr:row>2</xdr:row>
      <xdr:rowOff>0</xdr:rowOff>
    </xdr:from>
    <xdr:to>
      <xdr:col>14</xdr:col>
      <xdr:colOff>142875</xdr:colOff>
      <xdr:row>11</xdr:row>
      <xdr:rowOff>0</xdr:rowOff>
    </xdr:to>
    <xdr:graphicFrame macro="">
      <xdr:nvGraphicFramePr>
        <xdr:cNvPr id="11391" name="Chart 16">
          <a:extLst>
            <a:ext uri="{FF2B5EF4-FFF2-40B4-BE49-F238E27FC236}">
              <a16:creationId xmlns:a16="http://schemas.microsoft.com/office/drawing/2014/main" id="{00000000-0008-0000-0900-00007F2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6</xdr:col>
      <xdr:colOff>47625</xdr:colOff>
      <xdr:row>2</xdr:row>
      <xdr:rowOff>0</xdr:rowOff>
    </xdr:from>
    <xdr:to>
      <xdr:col>14</xdr:col>
      <xdr:colOff>142875</xdr:colOff>
      <xdr:row>11</xdr:row>
      <xdr:rowOff>0</xdr:rowOff>
    </xdr:to>
    <xdr:graphicFrame macro="">
      <xdr:nvGraphicFramePr>
        <xdr:cNvPr id="12539" name="Chart 16">
          <a:extLst>
            <a:ext uri="{FF2B5EF4-FFF2-40B4-BE49-F238E27FC236}">
              <a16:creationId xmlns:a16="http://schemas.microsoft.com/office/drawing/2014/main" id="{00000000-0008-0000-0A00-0000FB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Kontor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3.bin"/><Relationship Id="rId1" Type="http://schemas.openxmlformats.org/officeDocument/2006/relationships/hyperlink" Target="http://www.letmoms.dk/" TargetMode="External"/><Relationship Id="rId5" Type="http://schemas.openxmlformats.org/officeDocument/2006/relationships/comments" Target="../comments12.xml"/><Relationship Id="rId4" Type="http://schemas.openxmlformats.org/officeDocument/2006/relationships/vmlDrawing" Target="../drawings/vmlDrawing12.v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4.bin"/><Relationship Id="rId4"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5.bin"/><Relationship Id="rId1" Type="http://schemas.openxmlformats.org/officeDocument/2006/relationships/hyperlink" Target="http://skat.dk/SKAT.aspx?oid=12708&amp;vid=0&amp;type=Moms+og+l&#248;nsumsafgift" TargetMode="External"/><Relationship Id="rId5" Type="http://schemas.openxmlformats.org/officeDocument/2006/relationships/comments" Target="../comments14.xml"/><Relationship Id="rId4" Type="http://schemas.openxmlformats.org/officeDocument/2006/relationships/vmlDrawing" Target="../drawings/vmlDrawing14.vm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6.bin"/><Relationship Id="rId1" Type="http://schemas.openxmlformats.org/officeDocument/2006/relationships/hyperlink" Target="http://www.startguiden.dk/" TargetMode="External"/><Relationship Id="rId5" Type="http://schemas.openxmlformats.org/officeDocument/2006/relationships/comments" Target="../comments15.xml"/><Relationship Id="rId4" Type="http://schemas.openxmlformats.org/officeDocument/2006/relationships/vmlDrawing" Target="../drawings/vmlDrawing15.v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7.bin"/><Relationship Id="rId4" Type="http://schemas.openxmlformats.org/officeDocument/2006/relationships/comments" Target="../comments1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www.letmoms.dk/page.asp?pageid=46"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tastselv.skat.dk/erhverv/tilmeld"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47"/>
  <sheetViews>
    <sheetView workbookViewId="0">
      <selection activeCell="E20" sqref="E20"/>
    </sheetView>
  </sheetViews>
  <sheetFormatPr defaultColWidth="8.85546875" defaultRowHeight="12.75" x14ac:dyDescent="0.2"/>
  <cols>
    <col min="1" max="1" width="4" customWidth="1"/>
    <col min="2" max="2" width="39.140625" bestFit="1" customWidth="1"/>
    <col min="3" max="3" width="11.140625" customWidth="1"/>
    <col min="4" max="4" width="4.5703125" customWidth="1"/>
    <col min="6" max="6" width="19.5703125" bestFit="1" customWidth="1"/>
  </cols>
  <sheetData>
    <row r="1" spans="2:3" ht="30" x14ac:dyDescent="0.4">
      <c r="B1" s="382" t="s">
        <v>191</v>
      </c>
      <c r="C1" s="382"/>
    </row>
    <row r="3" spans="2:3" x14ac:dyDescent="0.2">
      <c r="B3" s="383" t="s">
        <v>162</v>
      </c>
      <c r="C3" s="383"/>
    </row>
    <row r="4" spans="2:3" x14ac:dyDescent="0.2">
      <c r="B4" s="336" t="s">
        <v>187</v>
      </c>
      <c r="C4" s="365">
        <f>Kasse!E16</f>
        <v>0</v>
      </c>
    </row>
    <row r="5" spans="2:3" x14ac:dyDescent="0.2">
      <c r="B5" s="336" t="s">
        <v>188</v>
      </c>
      <c r="C5" s="365">
        <f>Kasse!E17</f>
        <v>0</v>
      </c>
    </row>
    <row r="6" spans="2:3" x14ac:dyDescent="0.2">
      <c r="B6" s="336" t="s">
        <v>148</v>
      </c>
      <c r="C6" s="365">
        <f>Kasse!E18</f>
        <v>0</v>
      </c>
    </row>
    <row r="7" spans="2:3" x14ac:dyDescent="0.2">
      <c r="B7" s="336" t="s">
        <v>172</v>
      </c>
      <c r="C7" s="365">
        <f>Kasse!E19</f>
        <v>0</v>
      </c>
    </row>
    <row r="8" spans="2:3" x14ac:dyDescent="0.2">
      <c r="B8" s="341" t="s">
        <v>162</v>
      </c>
      <c r="C8" s="366">
        <f>SUM(C4:C7)</f>
        <v>0</v>
      </c>
    </row>
    <row r="9" spans="2:3" x14ac:dyDescent="0.2">
      <c r="B9" s="336"/>
      <c r="C9" s="336"/>
    </row>
    <row r="10" spans="2:3" x14ac:dyDescent="0.2">
      <c r="B10" s="383" t="s">
        <v>163</v>
      </c>
      <c r="C10" s="383"/>
    </row>
    <row r="11" spans="2:3" x14ac:dyDescent="0.2">
      <c r="B11" s="338" t="s">
        <v>173</v>
      </c>
      <c r="C11" s="365">
        <f>Kasse!E33</f>
        <v>0</v>
      </c>
    </row>
    <row r="12" spans="2:3" x14ac:dyDescent="0.2">
      <c r="B12" s="338" t="s">
        <v>174</v>
      </c>
      <c r="C12" s="365">
        <v>0</v>
      </c>
    </row>
    <row r="13" spans="2:3" x14ac:dyDescent="0.2">
      <c r="B13" s="338" t="s">
        <v>175</v>
      </c>
      <c r="C13" s="365"/>
    </row>
    <row r="14" spans="2:3" x14ac:dyDescent="0.2">
      <c r="B14" s="341" t="s">
        <v>164</v>
      </c>
      <c r="C14" s="366">
        <f>C11+C12-C13</f>
        <v>0</v>
      </c>
    </row>
    <row r="15" spans="2:3" x14ac:dyDescent="0.2">
      <c r="B15" s="334"/>
      <c r="C15" s="336"/>
    </row>
    <row r="16" spans="2:3" x14ac:dyDescent="0.2">
      <c r="B16" s="342" t="s">
        <v>165</v>
      </c>
      <c r="C16" s="367">
        <f>C8-C14</f>
        <v>0</v>
      </c>
    </row>
    <row r="17" spans="2:3" x14ac:dyDescent="0.2">
      <c r="B17" s="334"/>
      <c r="C17" s="336"/>
    </row>
    <row r="18" spans="2:3" x14ac:dyDescent="0.2">
      <c r="B18" s="384" t="s">
        <v>168</v>
      </c>
      <c r="C18" s="384"/>
    </row>
    <row r="19" spans="2:3" x14ac:dyDescent="0.2">
      <c r="B19" s="338" t="s">
        <v>149</v>
      </c>
      <c r="C19" s="365">
        <f>Kasse!E22</f>
        <v>0</v>
      </c>
    </row>
    <row r="20" spans="2:3" x14ac:dyDescent="0.2">
      <c r="B20" s="338" t="s">
        <v>176</v>
      </c>
      <c r="C20" s="365">
        <f>Kasse!E24</f>
        <v>0</v>
      </c>
    </row>
    <row r="21" spans="2:3" x14ac:dyDescent="0.2">
      <c r="B21" s="338" t="s">
        <v>150</v>
      </c>
      <c r="C21" s="365">
        <f>Kasse!E23</f>
        <v>0</v>
      </c>
    </row>
    <row r="22" spans="2:3" x14ac:dyDescent="0.2">
      <c r="B22" s="338" t="s">
        <v>106</v>
      </c>
      <c r="C22" s="365">
        <f>Kasse!E27</f>
        <v>0</v>
      </c>
    </row>
    <row r="23" spans="2:3" x14ac:dyDescent="0.2">
      <c r="B23" s="338" t="s">
        <v>189</v>
      </c>
      <c r="C23" s="365">
        <f>Kørsel!E63*3.54</f>
        <v>0</v>
      </c>
    </row>
    <row r="24" spans="2:3" x14ac:dyDescent="0.2">
      <c r="B24" s="338" t="s">
        <v>159</v>
      </c>
      <c r="C24" s="365">
        <f>Kasse!E28</f>
        <v>0</v>
      </c>
    </row>
    <row r="25" spans="2:3" x14ac:dyDescent="0.2">
      <c r="B25" s="338" t="s">
        <v>153</v>
      </c>
      <c r="C25" s="365">
        <f>Kasse!E29</f>
        <v>0</v>
      </c>
    </row>
    <row r="26" spans="2:3" x14ac:dyDescent="0.2">
      <c r="B26" s="338" t="s">
        <v>107</v>
      </c>
      <c r="C26" s="365">
        <f>Kasse!E30</f>
        <v>0</v>
      </c>
    </row>
    <row r="27" spans="2:3" x14ac:dyDescent="0.2">
      <c r="B27" s="338" t="s">
        <v>158</v>
      </c>
      <c r="C27" s="365">
        <f>Kasse!E34</f>
        <v>0</v>
      </c>
    </row>
    <row r="28" spans="2:3" x14ac:dyDescent="0.2">
      <c r="B28" s="343" t="s">
        <v>169</v>
      </c>
      <c r="C28" s="366">
        <f>SUM(C19:C27)</f>
        <v>0</v>
      </c>
    </row>
    <row r="29" spans="2:3" x14ac:dyDescent="0.2">
      <c r="B29" s="334"/>
      <c r="C29" s="336"/>
    </row>
    <row r="30" spans="2:3" x14ac:dyDescent="0.2">
      <c r="B30" s="384" t="s">
        <v>166</v>
      </c>
      <c r="C30" s="384"/>
    </row>
    <row r="31" spans="2:3" x14ac:dyDescent="0.2">
      <c r="B31" s="338" t="s">
        <v>154</v>
      </c>
      <c r="C31" s="365">
        <f>Kasse!E32</f>
        <v>0</v>
      </c>
    </row>
    <row r="32" spans="2:3" x14ac:dyDescent="0.2">
      <c r="B32" s="338" t="s">
        <v>104</v>
      </c>
      <c r="C32" s="365">
        <f>Kasse!E25</f>
        <v>0</v>
      </c>
    </row>
    <row r="33" spans="2:3" x14ac:dyDescent="0.2">
      <c r="B33" s="338" t="s">
        <v>105</v>
      </c>
      <c r="C33" s="365">
        <f>Kasse!E26</f>
        <v>0</v>
      </c>
    </row>
    <row r="34" spans="2:3" x14ac:dyDescent="0.2">
      <c r="B34" s="338" t="s">
        <v>108</v>
      </c>
      <c r="C34" s="365">
        <f>Kasse!E31</f>
        <v>0</v>
      </c>
    </row>
    <row r="35" spans="2:3" x14ac:dyDescent="0.2">
      <c r="B35" s="369" t="s">
        <v>183</v>
      </c>
      <c r="C35" s="365">
        <v>0</v>
      </c>
    </row>
    <row r="36" spans="2:3" x14ac:dyDescent="0.2">
      <c r="B36" s="338" t="s">
        <v>167</v>
      </c>
      <c r="C36" s="368">
        <f>SUM(C31:C35)</f>
        <v>0</v>
      </c>
    </row>
    <row r="37" spans="2:3" x14ac:dyDescent="0.2">
      <c r="B37" s="338"/>
      <c r="C37" s="365"/>
    </row>
    <row r="38" spans="2:3" x14ac:dyDescent="0.2">
      <c r="B38" s="341" t="s">
        <v>170</v>
      </c>
      <c r="C38" s="366">
        <f>C16-C28-C36</f>
        <v>0</v>
      </c>
    </row>
    <row r="39" spans="2:3" x14ac:dyDescent="0.2">
      <c r="B39" s="339"/>
      <c r="C39" s="337"/>
    </row>
    <row r="40" spans="2:3" x14ac:dyDescent="0.2">
      <c r="B40" s="340" t="s">
        <v>160</v>
      </c>
      <c r="C40" s="365">
        <f>Kasse!E35</f>
        <v>0</v>
      </c>
    </row>
    <row r="41" spans="2:3" x14ac:dyDescent="0.2">
      <c r="B41" s="339"/>
      <c r="C41" s="337"/>
    </row>
    <row r="42" spans="2:3" x14ac:dyDescent="0.2">
      <c r="B42" s="342" t="s">
        <v>171</v>
      </c>
      <c r="C42" s="367">
        <f>C38-C40</f>
        <v>0</v>
      </c>
    </row>
    <row r="45" spans="2:3" x14ac:dyDescent="0.2">
      <c r="B45" s="338" t="s">
        <v>182</v>
      </c>
      <c r="C45" s="365"/>
    </row>
    <row r="46" spans="2:3" x14ac:dyDescent="0.2">
      <c r="B46" s="336"/>
      <c r="C46" s="336"/>
    </row>
    <row r="47" spans="2:3" x14ac:dyDescent="0.2">
      <c r="B47" s="335" t="s">
        <v>18</v>
      </c>
      <c r="C47" s="368">
        <f>C42-C45</f>
        <v>0</v>
      </c>
    </row>
  </sheetData>
  <mergeCells count="5">
    <mergeCell ref="B1:C1"/>
    <mergeCell ref="B10:C10"/>
    <mergeCell ref="B3:C3"/>
    <mergeCell ref="B18:C18"/>
    <mergeCell ref="B30:C30"/>
  </mergeCell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8">
    <tabColor indexed="13"/>
  </sheetPr>
  <dimension ref="A1:S116"/>
  <sheetViews>
    <sheetView showZeros="0" zoomScale="90" zoomScaleNormal="90" workbookViewId="0">
      <selection activeCell="I34" sqref="I34"/>
    </sheetView>
  </sheetViews>
  <sheetFormatPr defaultColWidth="17.42578125" defaultRowHeight="12.75" x14ac:dyDescent="0.2"/>
  <cols>
    <col min="1" max="2" width="3.42578125" style="124" customWidth="1"/>
    <col min="3" max="3" width="3.85546875" style="124" customWidth="1"/>
    <col min="4" max="4" width="13.42578125" style="124" customWidth="1"/>
    <col min="5" max="5" width="10.5703125" style="124" customWidth="1"/>
    <col min="6" max="6" width="28" style="124" customWidth="1"/>
    <col min="7" max="7" width="17.42578125" style="124" customWidth="1"/>
    <col min="8" max="8" width="8.42578125" style="124" customWidth="1"/>
    <col min="9" max="14" width="17.42578125" style="124" customWidth="1"/>
    <col min="15" max="15" width="4" style="124" customWidth="1"/>
    <col min="16" max="16" width="2.5703125" style="124" customWidth="1"/>
    <col min="17" max="17" width="13.42578125" style="124" bestFit="1" customWidth="1"/>
    <col min="18" max="18" width="11.42578125" style="124" bestFit="1" customWidth="1"/>
    <col min="19" max="16384" width="17.42578125" style="124"/>
  </cols>
  <sheetData>
    <row r="1" spans="2:19" ht="13.5" thickBot="1" x14ac:dyDescent="0.25"/>
    <row r="2" spans="2:19" ht="9.75" customHeight="1" thickBot="1" x14ac:dyDescent="0.25">
      <c r="B2" s="119"/>
      <c r="C2" s="4"/>
      <c r="D2" s="4"/>
      <c r="E2" s="4"/>
      <c r="F2" s="4"/>
      <c r="G2" s="4"/>
      <c r="H2" s="4"/>
      <c r="I2" s="4"/>
      <c r="J2" s="4"/>
      <c r="K2" s="4"/>
      <c r="L2" s="4"/>
      <c r="M2" s="4"/>
      <c r="N2" s="4"/>
      <c r="O2" s="4"/>
      <c r="P2" s="5"/>
    </row>
    <row r="3" spans="2:19" ht="18" x14ac:dyDescent="0.25">
      <c r="B3" s="6"/>
      <c r="C3" s="203"/>
      <c r="D3" s="209" t="s">
        <v>121</v>
      </c>
      <c r="E3" s="161"/>
      <c r="F3" s="162"/>
      <c r="G3" s="153"/>
      <c r="H3" s="153"/>
      <c r="I3" s="2"/>
      <c r="J3" s="2"/>
      <c r="K3" s="2"/>
      <c r="L3" s="2"/>
      <c r="M3" s="2"/>
      <c r="N3" s="2"/>
      <c r="O3" s="2"/>
      <c r="P3" s="7"/>
    </row>
    <row r="4" spans="2:19" x14ac:dyDescent="0.2">
      <c r="B4" s="6"/>
      <c r="C4" s="170"/>
      <c r="D4" s="210" t="s">
        <v>78</v>
      </c>
      <c r="E4" s="93"/>
      <c r="F4" s="220">
        <f>IF(F11&gt;0,(#REF!-#REF!)/ABS(#REF!),0)</f>
        <v>0</v>
      </c>
      <c r="G4" s="30"/>
      <c r="H4" s="30"/>
      <c r="I4" s="2"/>
      <c r="J4" s="2"/>
      <c r="K4" s="2"/>
      <c r="L4" s="2"/>
      <c r="M4" s="2"/>
      <c r="N4" s="2"/>
      <c r="O4" s="2"/>
      <c r="P4" s="7"/>
    </row>
    <row r="5" spans="2:19" x14ac:dyDescent="0.2">
      <c r="B5" s="6"/>
      <c r="C5" s="170"/>
      <c r="D5" s="211" t="s">
        <v>0</v>
      </c>
      <c r="E5" s="66"/>
      <c r="F5" s="49">
        <f>SUM(L13)</f>
        <v>0</v>
      </c>
      <c r="G5" s="103"/>
      <c r="H5" s="103"/>
      <c r="I5" s="2"/>
      <c r="J5" s="2"/>
      <c r="K5" s="2"/>
      <c r="L5" s="2"/>
      <c r="M5" s="2"/>
      <c r="N5" s="2"/>
      <c r="O5" s="132"/>
      <c r="P5" s="59"/>
    </row>
    <row r="6" spans="2:19" x14ac:dyDescent="0.2">
      <c r="B6" s="6"/>
      <c r="C6" s="170"/>
      <c r="D6" s="211" t="s">
        <v>51</v>
      </c>
      <c r="E6" s="66"/>
      <c r="F6" s="46">
        <f>SUM(J13)</f>
        <v>0</v>
      </c>
      <c r="G6" s="30"/>
      <c r="H6" s="30"/>
      <c r="I6" s="2"/>
      <c r="J6" s="2"/>
      <c r="K6" s="2"/>
      <c r="L6" s="2"/>
      <c r="M6" s="2"/>
      <c r="N6" s="2"/>
      <c r="O6" s="132"/>
      <c r="P6" s="59"/>
      <c r="Q6" s="126"/>
      <c r="R6" s="126"/>
      <c r="S6" s="126"/>
    </row>
    <row r="7" spans="2:19" x14ac:dyDescent="0.2">
      <c r="B7" s="6"/>
      <c r="C7" s="170"/>
      <c r="D7" s="211" t="s">
        <v>17</v>
      </c>
      <c r="E7" s="43"/>
      <c r="F7" s="47">
        <f>SUM(F5-F6)</f>
        <v>0</v>
      </c>
      <c r="G7" s="30"/>
      <c r="H7" s="30"/>
      <c r="I7" s="2"/>
      <c r="J7" s="2"/>
      <c r="K7" s="2"/>
      <c r="L7" s="2"/>
      <c r="M7" s="2"/>
      <c r="N7" s="2"/>
      <c r="O7" s="132"/>
      <c r="P7" s="59"/>
      <c r="Q7" s="127"/>
    </row>
    <row r="8" spans="2:19" x14ac:dyDescent="0.2">
      <c r="B8" s="6"/>
      <c r="C8" s="170"/>
      <c r="D8" s="212" t="s">
        <v>3</v>
      </c>
      <c r="E8" s="43"/>
      <c r="F8" s="48">
        <f>SUM(M13)</f>
        <v>0</v>
      </c>
      <c r="G8" s="30"/>
      <c r="H8" s="30"/>
      <c r="I8" s="2"/>
      <c r="J8" s="2"/>
      <c r="K8" s="2"/>
      <c r="L8" s="2"/>
      <c r="M8" s="2"/>
      <c r="N8" s="2"/>
      <c r="O8" s="132"/>
      <c r="P8" s="59"/>
      <c r="Q8" s="127"/>
    </row>
    <row r="9" spans="2:19" x14ac:dyDescent="0.2">
      <c r="B9" s="6"/>
      <c r="C9" s="170"/>
      <c r="D9" s="213" t="s">
        <v>4</v>
      </c>
      <c r="E9" s="44"/>
      <c r="F9" s="48">
        <f>SUM(N13)</f>
        <v>0</v>
      </c>
      <c r="G9" s="30"/>
      <c r="H9" s="30"/>
      <c r="I9" s="2"/>
      <c r="J9" s="2"/>
      <c r="K9" s="2"/>
      <c r="L9" s="2"/>
      <c r="M9" s="2"/>
      <c r="N9" s="2"/>
      <c r="O9" s="132"/>
      <c r="P9" s="59"/>
      <c r="Q9" s="128"/>
      <c r="R9" s="129"/>
    </row>
    <row r="10" spans="2:19" x14ac:dyDescent="0.2">
      <c r="B10" s="6"/>
      <c r="C10" s="170"/>
      <c r="D10" s="213" t="s">
        <v>2</v>
      </c>
      <c r="E10" s="44"/>
      <c r="F10" s="48">
        <f>SUM(F8-F9)</f>
        <v>0</v>
      </c>
      <c r="G10" s="30"/>
      <c r="H10" s="30"/>
      <c r="I10" s="2"/>
      <c r="J10" s="2"/>
      <c r="K10" s="2"/>
      <c r="L10" s="2"/>
      <c r="M10" s="2"/>
      <c r="N10" s="2"/>
      <c r="O10" s="132"/>
      <c r="P10" s="59"/>
    </row>
    <row r="11" spans="2:19" ht="13.5" thickBot="1" x14ac:dyDescent="0.25">
      <c r="B11" s="6"/>
      <c r="C11" s="172"/>
      <c r="D11" s="214" t="s">
        <v>80</v>
      </c>
      <c r="E11" s="45"/>
      <c r="F11" s="111">
        <f>COUNTA(D15:D82)</f>
        <v>0</v>
      </c>
      <c r="G11" s="110"/>
      <c r="H11" s="110"/>
      <c r="I11" s="2"/>
      <c r="J11" s="2"/>
      <c r="K11" s="2"/>
      <c r="L11" s="2"/>
      <c r="M11" s="2"/>
      <c r="N11" s="2"/>
      <c r="O11" s="132"/>
      <c r="P11" s="59"/>
    </row>
    <row r="12" spans="2:19" ht="13.5" thickBot="1" x14ac:dyDescent="0.25">
      <c r="B12" s="6"/>
      <c r="C12" s="2"/>
      <c r="D12" s="50"/>
      <c r="E12" s="50"/>
      <c r="F12" s="110"/>
      <c r="G12" s="110"/>
      <c r="H12" s="110"/>
      <c r="I12" s="2"/>
      <c r="J12" s="2"/>
      <c r="K12" s="2"/>
      <c r="L12" s="2"/>
      <c r="M12" s="2"/>
      <c r="N12" s="2"/>
      <c r="O12" s="132"/>
      <c r="P12" s="59"/>
    </row>
    <row r="13" spans="2:19" x14ac:dyDescent="0.2">
      <c r="B13" s="6"/>
      <c r="C13" s="176"/>
      <c r="D13" s="175"/>
      <c r="E13" s="33"/>
      <c r="F13" s="117"/>
      <c r="G13" s="117"/>
      <c r="H13" s="117">
        <f t="shared" ref="H13:N13" si="0">SUM(H15:H82)</f>
        <v>0</v>
      </c>
      <c r="I13" s="116">
        <f t="shared" si="0"/>
        <v>0</v>
      </c>
      <c r="J13" s="116">
        <f t="shared" si="0"/>
        <v>0</v>
      </c>
      <c r="K13" s="116">
        <f t="shared" si="0"/>
        <v>0</v>
      </c>
      <c r="L13" s="116">
        <f t="shared" si="0"/>
        <v>0</v>
      </c>
      <c r="M13" s="116">
        <f t="shared" si="0"/>
        <v>0</v>
      </c>
      <c r="N13" s="171">
        <f t="shared" si="0"/>
        <v>0</v>
      </c>
      <c r="O13" s="174"/>
      <c r="P13" s="59"/>
    </row>
    <row r="14" spans="2:19" x14ac:dyDescent="0.2">
      <c r="B14" s="6"/>
      <c r="C14" s="182" t="s">
        <v>103</v>
      </c>
      <c r="D14" s="168" t="s">
        <v>1</v>
      </c>
      <c r="E14" s="95" t="s">
        <v>22</v>
      </c>
      <c r="F14" s="95" t="s">
        <v>88</v>
      </c>
      <c r="G14" s="276" t="s">
        <v>92</v>
      </c>
      <c r="H14" s="276" t="s">
        <v>95</v>
      </c>
      <c r="I14" s="95" t="s">
        <v>29</v>
      </c>
      <c r="J14" s="95" t="s">
        <v>50</v>
      </c>
      <c r="K14" s="95" t="s">
        <v>28</v>
      </c>
      <c r="L14" s="96" t="s">
        <v>6</v>
      </c>
      <c r="M14" s="97" t="s">
        <v>3</v>
      </c>
      <c r="N14" s="96" t="s">
        <v>4</v>
      </c>
      <c r="O14" s="181" t="s">
        <v>103</v>
      </c>
      <c r="P14" s="101"/>
    </row>
    <row r="15" spans="2:19" x14ac:dyDescent="0.2">
      <c r="B15" s="6"/>
      <c r="C15" s="177">
        <v>1</v>
      </c>
      <c r="D15" s="82"/>
      <c r="E15" s="83"/>
      <c r="F15" s="84"/>
      <c r="G15" s="84"/>
      <c r="H15" s="84"/>
      <c r="I15" s="296"/>
      <c r="J15" s="90">
        <f>I15-M15</f>
        <v>0</v>
      </c>
      <c r="K15" s="277"/>
      <c r="L15" s="87">
        <f>K15-N15</f>
        <v>0</v>
      </c>
      <c r="M15" s="18">
        <f>IF(OR(F15=Konti!$D$24,F15=Konti!$D$27,F15=Konti!$D$37),0,I15*0.2)</f>
        <v>0</v>
      </c>
      <c r="N15" s="24">
        <f>K15*0.2</f>
        <v>0</v>
      </c>
      <c r="O15" s="180">
        <v>1</v>
      </c>
      <c r="P15" s="101"/>
    </row>
    <row r="16" spans="2:19" x14ac:dyDescent="0.2">
      <c r="B16" s="6"/>
      <c r="C16" s="187">
        <v>2</v>
      </c>
      <c r="D16" s="82"/>
      <c r="E16" s="83"/>
      <c r="F16" s="84"/>
      <c r="G16" s="84"/>
      <c r="H16" s="84"/>
      <c r="I16" s="86"/>
      <c r="J16" s="90">
        <f t="shared" ref="J16:J81" si="1">I16-M16</f>
        <v>0</v>
      </c>
      <c r="K16" s="277"/>
      <c r="L16" s="87">
        <f t="shared" ref="L16:L81" si="2">K16-N16</f>
        <v>0</v>
      </c>
      <c r="M16" s="18">
        <f>IF(OR(F16=Konti!$D$24,F16=Konti!$D$27,F16=Konti!$D$37),0,I16*0.2)</f>
        <v>0</v>
      </c>
      <c r="N16" s="24">
        <f t="shared" ref="N16:N81" si="3">K16*0.2</f>
        <v>0</v>
      </c>
      <c r="O16" s="180">
        <v>2</v>
      </c>
      <c r="P16" s="101"/>
    </row>
    <row r="17" spans="2:16" x14ac:dyDescent="0.2">
      <c r="B17" s="6"/>
      <c r="C17" s="187">
        <v>3</v>
      </c>
      <c r="D17" s="82"/>
      <c r="E17" s="83"/>
      <c r="F17" s="84"/>
      <c r="G17" s="84"/>
      <c r="H17" s="84"/>
      <c r="I17" s="86"/>
      <c r="J17" s="90">
        <f t="shared" si="1"/>
        <v>0</v>
      </c>
      <c r="K17" s="277"/>
      <c r="L17" s="87">
        <f t="shared" si="2"/>
        <v>0</v>
      </c>
      <c r="M17" s="18">
        <f>IF(OR(F17=Konti!$D$24,F17=Konti!$D$27,F17=Konti!$D$37),0,I17*0.2)</f>
        <v>0</v>
      </c>
      <c r="N17" s="24">
        <f t="shared" si="3"/>
        <v>0</v>
      </c>
      <c r="O17" s="180">
        <v>3</v>
      </c>
      <c r="P17" s="101"/>
    </row>
    <row r="18" spans="2:16" x14ac:dyDescent="0.2">
      <c r="B18" s="6"/>
      <c r="C18" s="187">
        <v>4</v>
      </c>
      <c r="D18" s="82"/>
      <c r="E18" s="83"/>
      <c r="F18" s="84"/>
      <c r="G18" s="84"/>
      <c r="H18" s="84"/>
      <c r="I18" s="86"/>
      <c r="J18" s="90">
        <f t="shared" si="1"/>
        <v>0</v>
      </c>
      <c r="K18" s="277"/>
      <c r="L18" s="87">
        <f t="shared" si="2"/>
        <v>0</v>
      </c>
      <c r="M18" s="18">
        <f>IF(OR(F18=Konti!$D$24,F18=Konti!$D$27,F18=Konti!$D$37),0,I18*0.2)</f>
        <v>0</v>
      </c>
      <c r="N18" s="24">
        <f t="shared" si="3"/>
        <v>0</v>
      </c>
      <c r="O18" s="180">
        <v>4</v>
      </c>
      <c r="P18" s="101"/>
    </row>
    <row r="19" spans="2:16" x14ac:dyDescent="0.2">
      <c r="B19" s="6"/>
      <c r="C19" s="187">
        <v>5</v>
      </c>
      <c r="D19" s="82"/>
      <c r="E19" s="83"/>
      <c r="F19" s="84"/>
      <c r="G19" s="84"/>
      <c r="H19" s="84"/>
      <c r="I19" s="86"/>
      <c r="J19" s="90">
        <f t="shared" si="1"/>
        <v>0</v>
      </c>
      <c r="K19" s="277"/>
      <c r="L19" s="87">
        <f t="shared" si="2"/>
        <v>0</v>
      </c>
      <c r="M19" s="18">
        <f>IF(OR(F19=Konti!$D$24,F19=Konti!$D$27,F19=Konti!$D$37),0,I19*0.2)</f>
        <v>0</v>
      </c>
      <c r="N19" s="24">
        <f t="shared" si="3"/>
        <v>0</v>
      </c>
      <c r="O19" s="180">
        <v>5</v>
      </c>
      <c r="P19" s="101"/>
    </row>
    <row r="20" spans="2:16" x14ac:dyDescent="0.2">
      <c r="B20" s="6"/>
      <c r="C20" s="187">
        <v>6</v>
      </c>
      <c r="D20" s="82"/>
      <c r="E20" s="83"/>
      <c r="F20" s="84"/>
      <c r="G20" s="84"/>
      <c r="H20" s="84"/>
      <c r="I20" s="86"/>
      <c r="J20" s="90">
        <f t="shared" si="1"/>
        <v>0</v>
      </c>
      <c r="K20" s="277"/>
      <c r="L20" s="87">
        <f t="shared" si="2"/>
        <v>0</v>
      </c>
      <c r="M20" s="18">
        <f>IF(OR(F20=Konti!$D$24,F20=Konti!$D$27,F20=Konti!$D$37),0,I20*0.2)</f>
        <v>0</v>
      </c>
      <c r="N20" s="24">
        <f t="shared" si="3"/>
        <v>0</v>
      </c>
      <c r="O20" s="180">
        <v>6</v>
      </c>
      <c r="P20" s="101"/>
    </row>
    <row r="21" spans="2:16" x14ac:dyDescent="0.2">
      <c r="B21" s="6"/>
      <c r="C21" s="187">
        <v>7</v>
      </c>
      <c r="D21" s="82"/>
      <c r="E21" s="83"/>
      <c r="F21" s="84"/>
      <c r="G21" s="84"/>
      <c r="H21" s="84"/>
      <c r="I21" s="86"/>
      <c r="J21" s="90">
        <f t="shared" si="1"/>
        <v>0</v>
      </c>
      <c r="K21" s="277"/>
      <c r="L21" s="87">
        <f t="shared" si="2"/>
        <v>0</v>
      </c>
      <c r="M21" s="18">
        <f>IF(OR(F21=Konti!$D$24,F21=Konti!$D$27,F21=Konti!$D$37),0,I21*0.2)</f>
        <v>0</v>
      </c>
      <c r="N21" s="24">
        <f t="shared" si="3"/>
        <v>0</v>
      </c>
      <c r="O21" s="180">
        <v>7</v>
      </c>
      <c r="P21" s="101"/>
    </row>
    <row r="22" spans="2:16" x14ac:dyDescent="0.2">
      <c r="B22" s="6"/>
      <c r="C22" s="187">
        <v>8</v>
      </c>
      <c r="D22" s="82"/>
      <c r="E22" s="83"/>
      <c r="F22" s="84"/>
      <c r="G22" s="84"/>
      <c r="H22" s="84"/>
      <c r="I22" s="86"/>
      <c r="J22" s="90">
        <f t="shared" si="1"/>
        <v>0</v>
      </c>
      <c r="K22" s="277"/>
      <c r="L22" s="87">
        <f t="shared" si="2"/>
        <v>0</v>
      </c>
      <c r="M22" s="18">
        <f>IF(OR(F22=Konti!$D$24,F22=Konti!$D$27,F22=Konti!$D$37),0,I22*0.2)</f>
        <v>0</v>
      </c>
      <c r="N22" s="24">
        <f t="shared" si="3"/>
        <v>0</v>
      </c>
      <c r="O22" s="180">
        <v>8</v>
      </c>
      <c r="P22" s="101"/>
    </row>
    <row r="23" spans="2:16" x14ac:dyDescent="0.2">
      <c r="B23" s="6"/>
      <c r="C23" s="187">
        <v>9</v>
      </c>
      <c r="D23" s="82"/>
      <c r="E23" s="83"/>
      <c r="F23" s="84"/>
      <c r="G23" s="84"/>
      <c r="H23" s="84"/>
      <c r="I23" s="86"/>
      <c r="J23" s="90">
        <f t="shared" si="1"/>
        <v>0</v>
      </c>
      <c r="K23" s="277"/>
      <c r="L23" s="87">
        <f t="shared" si="2"/>
        <v>0</v>
      </c>
      <c r="M23" s="18">
        <f>IF(OR(F23=Konti!$D$24,F23=Konti!$D$27,F23=Konti!$D$37),0,I23*0.2)</f>
        <v>0</v>
      </c>
      <c r="N23" s="24">
        <f t="shared" si="3"/>
        <v>0</v>
      </c>
      <c r="O23" s="180">
        <v>9</v>
      </c>
      <c r="P23" s="101"/>
    </row>
    <row r="24" spans="2:16" x14ac:dyDescent="0.2">
      <c r="B24" s="6"/>
      <c r="C24" s="187">
        <v>10</v>
      </c>
      <c r="D24" s="82"/>
      <c r="E24" s="83"/>
      <c r="F24" s="84"/>
      <c r="G24" s="84"/>
      <c r="H24" s="84"/>
      <c r="I24" s="86"/>
      <c r="J24" s="90">
        <f t="shared" si="1"/>
        <v>0</v>
      </c>
      <c r="K24" s="277"/>
      <c r="L24" s="87">
        <f t="shared" si="2"/>
        <v>0</v>
      </c>
      <c r="M24" s="18">
        <f>IF(OR(F24=Konti!$D$24,F24=Konti!$D$27,F24=Konti!$D$37),0,I24*0.2)</f>
        <v>0</v>
      </c>
      <c r="N24" s="24">
        <f t="shared" si="3"/>
        <v>0</v>
      </c>
      <c r="O24" s="180">
        <v>10</v>
      </c>
      <c r="P24" s="101"/>
    </row>
    <row r="25" spans="2:16" x14ac:dyDescent="0.2">
      <c r="B25" s="6"/>
      <c r="C25" s="187">
        <v>11</v>
      </c>
      <c r="D25" s="82"/>
      <c r="E25" s="83"/>
      <c r="F25" s="84"/>
      <c r="G25" s="84"/>
      <c r="H25" s="84"/>
      <c r="I25" s="86"/>
      <c r="J25" s="90">
        <f t="shared" si="1"/>
        <v>0</v>
      </c>
      <c r="K25" s="277"/>
      <c r="L25" s="87">
        <f t="shared" si="2"/>
        <v>0</v>
      </c>
      <c r="M25" s="18">
        <f>IF(OR(F25=Konti!$D$24,F25=Konti!$D$27,F25=Konti!$D$37),0,I25*0.2)</f>
        <v>0</v>
      </c>
      <c r="N25" s="24">
        <f t="shared" si="3"/>
        <v>0</v>
      </c>
      <c r="O25" s="180">
        <v>11</v>
      </c>
      <c r="P25" s="101"/>
    </row>
    <row r="26" spans="2:16" x14ac:dyDescent="0.2">
      <c r="B26" s="6"/>
      <c r="C26" s="187">
        <v>12</v>
      </c>
      <c r="D26" s="82"/>
      <c r="E26" s="83"/>
      <c r="F26" s="84"/>
      <c r="G26" s="84"/>
      <c r="H26" s="84"/>
      <c r="I26" s="86"/>
      <c r="J26" s="90">
        <f t="shared" si="1"/>
        <v>0</v>
      </c>
      <c r="K26" s="277"/>
      <c r="L26" s="87">
        <f t="shared" si="2"/>
        <v>0</v>
      </c>
      <c r="M26" s="18">
        <f>IF(OR(F26=Konti!$D$24,F26=Konti!$D$27,F26=Konti!$D$37),0,I26*0.2)</f>
        <v>0</v>
      </c>
      <c r="N26" s="24">
        <f t="shared" si="3"/>
        <v>0</v>
      </c>
      <c r="O26" s="180">
        <v>12</v>
      </c>
      <c r="P26" s="101"/>
    </row>
    <row r="27" spans="2:16" x14ac:dyDescent="0.2">
      <c r="B27" s="6"/>
      <c r="C27" s="187">
        <v>13</v>
      </c>
      <c r="D27" s="82"/>
      <c r="E27" s="83"/>
      <c r="F27" s="84"/>
      <c r="G27" s="84"/>
      <c r="H27" s="84"/>
      <c r="I27" s="86"/>
      <c r="J27" s="90">
        <f t="shared" si="1"/>
        <v>0</v>
      </c>
      <c r="K27" s="277"/>
      <c r="L27" s="87">
        <f t="shared" si="2"/>
        <v>0</v>
      </c>
      <c r="M27" s="18">
        <f>IF(OR(F27=Konti!$D$24,F27=Konti!$D$27,F27=Konti!$D$37),0,I27*0.2)</f>
        <v>0</v>
      </c>
      <c r="N27" s="24">
        <f t="shared" si="3"/>
        <v>0</v>
      </c>
      <c r="O27" s="180">
        <v>13</v>
      </c>
      <c r="P27" s="101"/>
    </row>
    <row r="28" spans="2:16" x14ac:dyDescent="0.2">
      <c r="B28" s="6"/>
      <c r="C28" s="187">
        <v>14</v>
      </c>
      <c r="D28" s="82"/>
      <c r="E28" s="83"/>
      <c r="F28" s="84"/>
      <c r="G28" s="84"/>
      <c r="H28" s="84"/>
      <c r="I28" s="86"/>
      <c r="J28" s="90">
        <f t="shared" si="1"/>
        <v>0</v>
      </c>
      <c r="K28" s="277"/>
      <c r="L28" s="87">
        <f t="shared" si="2"/>
        <v>0</v>
      </c>
      <c r="M28" s="18">
        <f>IF(OR(F28=Konti!$D$24,F28=Konti!$D$27,F28=Konti!$D$37),0,I28*0.2)</f>
        <v>0</v>
      </c>
      <c r="N28" s="24">
        <f t="shared" si="3"/>
        <v>0</v>
      </c>
      <c r="O28" s="180">
        <v>14</v>
      </c>
      <c r="P28" s="101"/>
    </row>
    <row r="29" spans="2:16" x14ac:dyDescent="0.2">
      <c r="B29" s="6"/>
      <c r="C29" s="187">
        <v>15</v>
      </c>
      <c r="D29" s="82"/>
      <c r="E29" s="83"/>
      <c r="F29" s="84"/>
      <c r="G29" s="84"/>
      <c r="H29" s="84"/>
      <c r="I29" s="86"/>
      <c r="J29" s="90">
        <f t="shared" si="1"/>
        <v>0</v>
      </c>
      <c r="K29" s="277"/>
      <c r="L29" s="87">
        <f t="shared" si="2"/>
        <v>0</v>
      </c>
      <c r="M29" s="18">
        <f>IF(OR(F29=Konti!$D$24,F29=Konti!$D$27,F29=Konti!$D$37),0,I29*0.2)</f>
        <v>0</v>
      </c>
      <c r="N29" s="24">
        <f t="shared" si="3"/>
        <v>0</v>
      </c>
      <c r="O29" s="180">
        <v>15</v>
      </c>
      <c r="P29" s="101"/>
    </row>
    <row r="30" spans="2:16" x14ac:dyDescent="0.2">
      <c r="B30" s="6"/>
      <c r="C30" s="187">
        <v>16</v>
      </c>
      <c r="D30" s="82"/>
      <c r="E30" s="83"/>
      <c r="F30" s="84"/>
      <c r="G30" s="84"/>
      <c r="H30" s="84"/>
      <c r="I30" s="86"/>
      <c r="J30" s="90">
        <f t="shared" si="1"/>
        <v>0</v>
      </c>
      <c r="K30" s="277"/>
      <c r="L30" s="87">
        <f t="shared" si="2"/>
        <v>0</v>
      </c>
      <c r="M30" s="18">
        <f>IF(OR(F30=Konti!$D$24,F30=Konti!$D$27,F30=Konti!$D$37),0,I30*0.2)</f>
        <v>0</v>
      </c>
      <c r="N30" s="24">
        <f t="shared" si="3"/>
        <v>0</v>
      </c>
      <c r="O30" s="180">
        <v>16</v>
      </c>
      <c r="P30" s="101"/>
    </row>
    <row r="31" spans="2:16" x14ac:dyDescent="0.2">
      <c r="B31" s="6"/>
      <c r="C31" s="187">
        <v>17</v>
      </c>
      <c r="D31" s="82"/>
      <c r="E31" s="83"/>
      <c r="F31" s="84"/>
      <c r="G31" s="84"/>
      <c r="H31" s="84"/>
      <c r="I31" s="86"/>
      <c r="J31" s="90">
        <f t="shared" si="1"/>
        <v>0</v>
      </c>
      <c r="K31" s="277"/>
      <c r="L31" s="87">
        <f t="shared" si="2"/>
        <v>0</v>
      </c>
      <c r="M31" s="18">
        <f>IF(OR(F31=Konti!$D$24,F31=Konti!$D$27,F31=Konti!$D$37),0,I31*0.2)</f>
        <v>0</v>
      </c>
      <c r="N31" s="24">
        <f t="shared" si="3"/>
        <v>0</v>
      </c>
      <c r="O31" s="180">
        <v>17</v>
      </c>
      <c r="P31" s="101"/>
    </row>
    <row r="32" spans="2:16" x14ac:dyDescent="0.2">
      <c r="B32" s="6"/>
      <c r="C32" s="187">
        <v>18</v>
      </c>
      <c r="D32" s="82"/>
      <c r="E32" s="83"/>
      <c r="F32" s="84"/>
      <c r="G32" s="84"/>
      <c r="H32" s="84"/>
      <c r="I32" s="86"/>
      <c r="J32" s="90">
        <f t="shared" si="1"/>
        <v>0</v>
      </c>
      <c r="K32" s="277"/>
      <c r="L32" s="87">
        <f t="shared" si="2"/>
        <v>0</v>
      </c>
      <c r="M32" s="18">
        <f>IF(OR(F32=Konti!$D$24,F32=Konti!$D$27,F32=Konti!$D$37),0,I32*0.2)</f>
        <v>0</v>
      </c>
      <c r="N32" s="24">
        <f t="shared" si="3"/>
        <v>0</v>
      </c>
      <c r="O32" s="180">
        <v>18</v>
      </c>
      <c r="P32" s="101"/>
    </row>
    <row r="33" spans="2:16" x14ac:dyDescent="0.2">
      <c r="B33" s="6"/>
      <c r="C33" s="187">
        <v>19</v>
      </c>
      <c r="D33" s="82"/>
      <c r="E33" s="83"/>
      <c r="F33" s="84"/>
      <c r="G33" s="84"/>
      <c r="H33" s="84"/>
      <c r="I33" s="86"/>
      <c r="J33" s="90">
        <f t="shared" si="1"/>
        <v>0</v>
      </c>
      <c r="K33" s="277"/>
      <c r="L33" s="87">
        <f t="shared" si="2"/>
        <v>0</v>
      </c>
      <c r="M33" s="18">
        <f>IF(OR(F33=Konti!$D$24,F33=Konti!$D$27,F33=Konti!$D$37),0,I33*0.2)</f>
        <v>0</v>
      </c>
      <c r="N33" s="24">
        <f t="shared" si="3"/>
        <v>0</v>
      </c>
      <c r="O33" s="180">
        <v>19</v>
      </c>
      <c r="P33" s="101"/>
    </row>
    <row r="34" spans="2:16" x14ac:dyDescent="0.2">
      <c r="B34" s="6"/>
      <c r="C34" s="187">
        <v>20</v>
      </c>
      <c r="D34" s="82"/>
      <c r="E34" s="83"/>
      <c r="F34" s="84"/>
      <c r="G34" s="84"/>
      <c r="H34" s="84"/>
      <c r="I34" s="86"/>
      <c r="J34" s="90">
        <f t="shared" si="1"/>
        <v>0</v>
      </c>
      <c r="K34" s="277"/>
      <c r="L34" s="87">
        <f t="shared" si="2"/>
        <v>0</v>
      </c>
      <c r="M34" s="18">
        <f>IF(OR(F34=Konti!$D$24,F34=Konti!$D$27,F34=Konti!$D$37),0,I34*0.2)</f>
        <v>0</v>
      </c>
      <c r="N34" s="24">
        <f t="shared" si="3"/>
        <v>0</v>
      </c>
      <c r="O34" s="180">
        <v>20</v>
      </c>
      <c r="P34" s="101"/>
    </row>
    <row r="35" spans="2:16" x14ac:dyDescent="0.2">
      <c r="B35" s="6"/>
      <c r="C35" s="187">
        <v>21</v>
      </c>
      <c r="D35" s="82"/>
      <c r="E35" s="83"/>
      <c r="F35" s="84"/>
      <c r="G35" s="84"/>
      <c r="H35" s="84"/>
      <c r="I35" s="86"/>
      <c r="J35" s="90">
        <f t="shared" si="1"/>
        <v>0</v>
      </c>
      <c r="K35" s="277"/>
      <c r="L35" s="87">
        <f t="shared" si="2"/>
        <v>0</v>
      </c>
      <c r="M35" s="18">
        <f>IF(OR(F35=Konti!$D$24,F35=Konti!$D$27,F35=Konti!$D$37),0,I35*0.2)</f>
        <v>0</v>
      </c>
      <c r="N35" s="24">
        <f t="shared" si="3"/>
        <v>0</v>
      </c>
      <c r="O35" s="180">
        <v>21</v>
      </c>
      <c r="P35" s="101"/>
    </row>
    <row r="36" spans="2:16" x14ac:dyDescent="0.2">
      <c r="B36" s="6"/>
      <c r="C36" s="187">
        <v>22</v>
      </c>
      <c r="D36" s="82"/>
      <c r="E36" s="83"/>
      <c r="F36" s="84"/>
      <c r="G36" s="84"/>
      <c r="H36" s="84"/>
      <c r="I36" s="86"/>
      <c r="J36" s="90">
        <f t="shared" si="1"/>
        <v>0</v>
      </c>
      <c r="K36" s="277"/>
      <c r="L36" s="87">
        <f t="shared" si="2"/>
        <v>0</v>
      </c>
      <c r="M36" s="18">
        <f>IF(OR(F36=Konti!$D$24,F36=Konti!$D$27,F36=Konti!$D$37),0,I36*0.2)</f>
        <v>0</v>
      </c>
      <c r="N36" s="24">
        <f t="shared" si="3"/>
        <v>0</v>
      </c>
      <c r="O36" s="180">
        <v>22</v>
      </c>
      <c r="P36" s="101"/>
    </row>
    <row r="37" spans="2:16" x14ac:dyDescent="0.2">
      <c r="B37" s="6"/>
      <c r="C37" s="187">
        <v>23</v>
      </c>
      <c r="D37" s="82"/>
      <c r="E37" s="83"/>
      <c r="F37" s="84"/>
      <c r="G37" s="84"/>
      <c r="H37" s="84"/>
      <c r="I37" s="86"/>
      <c r="J37" s="90">
        <f t="shared" si="1"/>
        <v>0</v>
      </c>
      <c r="K37" s="277"/>
      <c r="L37" s="87">
        <f t="shared" si="2"/>
        <v>0</v>
      </c>
      <c r="M37" s="18">
        <f>IF(OR(F37=Konti!$D$24,F37=Konti!$D$27,F37=Konti!$D$37),0,I37*0.2)</f>
        <v>0</v>
      </c>
      <c r="N37" s="24">
        <f t="shared" si="3"/>
        <v>0</v>
      </c>
      <c r="O37" s="180">
        <v>23</v>
      </c>
      <c r="P37" s="101"/>
    </row>
    <row r="38" spans="2:16" x14ac:dyDescent="0.2">
      <c r="B38" s="6"/>
      <c r="C38" s="187">
        <v>24</v>
      </c>
      <c r="D38" s="82"/>
      <c r="E38" s="83"/>
      <c r="F38" s="84"/>
      <c r="G38" s="84"/>
      <c r="H38" s="84"/>
      <c r="I38" s="86"/>
      <c r="J38" s="90">
        <f t="shared" si="1"/>
        <v>0</v>
      </c>
      <c r="K38" s="277"/>
      <c r="L38" s="87">
        <f t="shared" si="2"/>
        <v>0</v>
      </c>
      <c r="M38" s="18">
        <f>IF(OR(F38=Konti!$D$24,F38=Konti!$D$27,F38=Konti!$D$37),0,I38*0.2)</f>
        <v>0</v>
      </c>
      <c r="N38" s="24">
        <f t="shared" si="3"/>
        <v>0</v>
      </c>
      <c r="O38" s="180">
        <v>24</v>
      </c>
      <c r="P38" s="101"/>
    </row>
    <row r="39" spans="2:16" x14ac:dyDescent="0.2">
      <c r="B39" s="6"/>
      <c r="C39" s="187">
        <v>25</v>
      </c>
      <c r="D39" s="82"/>
      <c r="E39" s="83"/>
      <c r="F39" s="84"/>
      <c r="G39" s="84"/>
      <c r="H39" s="84"/>
      <c r="I39" s="86"/>
      <c r="J39" s="90">
        <f t="shared" si="1"/>
        <v>0</v>
      </c>
      <c r="K39" s="277"/>
      <c r="L39" s="87">
        <f t="shared" si="2"/>
        <v>0</v>
      </c>
      <c r="M39" s="18">
        <f>IF(OR(F39=Konti!$D$24,F39=Konti!$D$27,F39=Konti!$D$37),0,I39*0.2)</f>
        <v>0</v>
      </c>
      <c r="N39" s="24">
        <f t="shared" si="3"/>
        <v>0</v>
      </c>
      <c r="O39" s="180">
        <v>25</v>
      </c>
      <c r="P39" s="101"/>
    </row>
    <row r="40" spans="2:16" x14ac:dyDescent="0.2">
      <c r="B40" s="6"/>
      <c r="C40" s="187">
        <v>26</v>
      </c>
      <c r="D40" s="82"/>
      <c r="E40" s="83"/>
      <c r="F40" s="84"/>
      <c r="G40" s="84"/>
      <c r="H40" s="84"/>
      <c r="I40" s="86"/>
      <c r="J40" s="90">
        <f t="shared" si="1"/>
        <v>0</v>
      </c>
      <c r="K40" s="277"/>
      <c r="L40" s="87">
        <f t="shared" si="2"/>
        <v>0</v>
      </c>
      <c r="M40" s="18">
        <f>IF(OR(F40=Konti!$D$24,F40=Konti!$D$27,F40=Konti!$D$37),0,I40*0.2)</f>
        <v>0</v>
      </c>
      <c r="N40" s="24">
        <f t="shared" si="3"/>
        <v>0</v>
      </c>
      <c r="O40" s="180">
        <v>26</v>
      </c>
      <c r="P40" s="101"/>
    </row>
    <row r="41" spans="2:16" x14ac:dyDescent="0.2">
      <c r="B41" s="6"/>
      <c r="C41" s="187">
        <v>27</v>
      </c>
      <c r="D41" s="82"/>
      <c r="E41" s="83"/>
      <c r="F41" s="84"/>
      <c r="G41" s="84"/>
      <c r="H41" s="84"/>
      <c r="I41" s="86"/>
      <c r="J41" s="90">
        <f t="shared" si="1"/>
        <v>0</v>
      </c>
      <c r="K41" s="277"/>
      <c r="L41" s="87">
        <f t="shared" si="2"/>
        <v>0</v>
      </c>
      <c r="M41" s="18">
        <f>IF(OR(F41=Konti!$D$24,F41=Konti!$D$27,F41=Konti!$D$37),0,I41*0.2)</f>
        <v>0</v>
      </c>
      <c r="N41" s="24">
        <f t="shared" si="3"/>
        <v>0</v>
      </c>
      <c r="O41" s="180">
        <v>27</v>
      </c>
      <c r="P41" s="101"/>
    </row>
    <row r="42" spans="2:16" x14ac:dyDescent="0.2">
      <c r="B42" s="6"/>
      <c r="C42" s="187">
        <v>28</v>
      </c>
      <c r="D42" s="82"/>
      <c r="E42" s="83"/>
      <c r="F42" s="84"/>
      <c r="G42" s="84"/>
      <c r="H42" s="84"/>
      <c r="I42" s="86"/>
      <c r="J42" s="90">
        <f t="shared" si="1"/>
        <v>0</v>
      </c>
      <c r="K42" s="277"/>
      <c r="L42" s="87">
        <f t="shared" si="2"/>
        <v>0</v>
      </c>
      <c r="M42" s="18">
        <f>IF(OR(F42=Konti!$D$24,F42=Konti!$D$27,F42=Konti!$D$37),0,I42*0.2)</f>
        <v>0</v>
      </c>
      <c r="N42" s="24">
        <f t="shared" si="3"/>
        <v>0</v>
      </c>
      <c r="O42" s="180">
        <v>28</v>
      </c>
      <c r="P42" s="101"/>
    </row>
    <row r="43" spans="2:16" x14ac:dyDescent="0.2">
      <c r="B43" s="6"/>
      <c r="C43" s="187">
        <v>29</v>
      </c>
      <c r="D43" s="82"/>
      <c r="E43" s="83"/>
      <c r="F43" s="84"/>
      <c r="G43" s="84"/>
      <c r="H43" s="84"/>
      <c r="I43" s="86"/>
      <c r="J43" s="90">
        <f t="shared" si="1"/>
        <v>0</v>
      </c>
      <c r="K43" s="277"/>
      <c r="L43" s="87">
        <f t="shared" si="2"/>
        <v>0</v>
      </c>
      <c r="M43" s="18">
        <f>IF(OR(F43=Konti!$D$24,F43=Konti!$D$27,F43=Konti!$D$37),0,I43*0.2)</f>
        <v>0</v>
      </c>
      <c r="N43" s="24">
        <f t="shared" si="3"/>
        <v>0</v>
      </c>
      <c r="O43" s="180">
        <v>29</v>
      </c>
      <c r="P43" s="101"/>
    </row>
    <row r="44" spans="2:16" x14ac:dyDescent="0.2">
      <c r="B44" s="6"/>
      <c r="C44" s="187">
        <v>30</v>
      </c>
      <c r="D44" s="82"/>
      <c r="E44" s="83"/>
      <c r="F44" s="84"/>
      <c r="G44" s="84"/>
      <c r="H44" s="84"/>
      <c r="I44" s="86"/>
      <c r="J44" s="90">
        <f t="shared" si="1"/>
        <v>0</v>
      </c>
      <c r="K44" s="277"/>
      <c r="L44" s="87">
        <f t="shared" si="2"/>
        <v>0</v>
      </c>
      <c r="M44" s="18">
        <f>IF(OR(F44=Konti!$D$24,F44=Konti!$D$27,F44=Konti!$D$37),0,I44*0.2)</f>
        <v>0</v>
      </c>
      <c r="N44" s="24">
        <f t="shared" si="3"/>
        <v>0</v>
      </c>
      <c r="O44" s="180">
        <v>30</v>
      </c>
      <c r="P44" s="101"/>
    </row>
    <row r="45" spans="2:16" x14ac:dyDescent="0.2">
      <c r="B45" s="6"/>
      <c r="C45" s="187">
        <v>31</v>
      </c>
      <c r="D45" s="82"/>
      <c r="E45" s="83"/>
      <c r="F45" s="84"/>
      <c r="G45" s="84"/>
      <c r="H45" s="84"/>
      <c r="I45" s="86"/>
      <c r="J45" s="90">
        <f t="shared" si="1"/>
        <v>0</v>
      </c>
      <c r="K45" s="277"/>
      <c r="L45" s="87">
        <f t="shared" si="2"/>
        <v>0</v>
      </c>
      <c r="M45" s="18">
        <f>IF(OR(F45=Konti!$D$24,F45=Konti!$D$27,F45=Konti!$D$37),0,I45*0.2)</f>
        <v>0</v>
      </c>
      <c r="N45" s="24">
        <f t="shared" si="3"/>
        <v>0</v>
      </c>
      <c r="O45" s="180">
        <v>31</v>
      </c>
      <c r="P45" s="101"/>
    </row>
    <row r="46" spans="2:16" x14ac:dyDescent="0.2">
      <c r="B46" s="6"/>
      <c r="C46" s="187">
        <v>32</v>
      </c>
      <c r="D46" s="82"/>
      <c r="E46" s="83"/>
      <c r="F46" s="84"/>
      <c r="G46" s="84"/>
      <c r="H46" s="84"/>
      <c r="I46" s="86"/>
      <c r="J46" s="90">
        <f t="shared" si="1"/>
        <v>0</v>
      </c>
      <c r="K46" s="277"/>
      <c r="L46" s="87">
        <f t="shared" si="2"/>
        <v>0</v>
      </c>
      <c r="M46" s="18">
        <f>IF(OR(F46=Konti!$D$24,F46=Konti!$D$27,F46=Konti!$D$37),0,I46*0.2)</f>
        <v>0</v>
      </c>
      <c r="N46" s="24">
        <f t="shared" si="3"/>
        <v>0</v>
      </c>
      <c r="O46" s="180">
        <v>32</v>
      </c>
      <c r="P46" s="101"/>
    </row>
    <row r="47" spans="2:16" x14ac:dyDescent="0.2">
      <c r="B47" s="6"/>
      <c r="C47" s="187">
        <v>33</v>
      </c>
      <c r="D47" s="82"/>
      <c r="E47" s="83"/>
      <c r="F47" s="84"/>
      <c r="G47" s="84"/>
      <c r="H47" s="84"/>
      <c r="I47" s="86"/>
      <c r="J47" s="90">
        <f t="shared" si="1"/>
        <v>0</v>
      </c>
      <c r="K47" s="277"/>
      <c r="L47" s="87">
        <f t="shared" si="2"/>
        <v>0</v>
      </c>
      <c r="M47" s="18">
        <f>IF(OR(F47=Konti!$D$24,F47=Konti!$D$27,F47=Konti!$D$37),0,I47*0.2)</f>
        <v>0</v>
      </c>
      <c r="N47" s="24">
        <f t="shared" si="3"/>
        <v>0</v>
      </c>
      <c r="O47" s="180">
        <v>33</v>
      </c>
      <c r="P47" s="101"/>
    </row>
    <row r="48" spans="2:16" x14ac:dyDescent="0.2">
      <c r="B48" s="6"/>
      <c r="C48" s="187">
        <v>34</v>
      </c>
      <c r="D48" s="82"/>
      <c r="E48" s="83"/>
      <c r="F48" s="84"/>
      <c r="G48" s="84"/>
      <c r="H48" s="84"/>
      <c r="I48" s="86"/>
      <c r="J48" s="90">
        <f t="shared" si="1"/>
        <v>0</v>
      </c>
      <c r="K48" s="277"/>
      <c r="L48" s="87">
        <f t="shared" si="2"/>
        <v>0</v>
      </c>
      <c r="M48" s="18">
        <f>IF(OR(F48=Konti!$D$24,F48=Konti!$D$27,F48=Konti!$D$37),0,I48*0.2)</f>
        <v>0</v>
      </c>
      <c r="N48" s="24">
        <f t="shared" si="3"/>
        <v>0</v>
      </c>
      <c r="O48" s="180">
        <v>34</v>
      </c>
      <c r="P48" s="101"/>
    </row>
    <row r="49" spans="2:16" x14ac:dyDescent="0.2">
      <c r="B49" s="6"/>
      <c r="C49" s="187">
        <v>35</v>
      </c>
      <c r="D49" s="82"/>
      <c r="E49" s="83"/>
      <c r="F49" s="84"/>
      <c r="G49" s="84"/>
      <c r="H49" s="84"/>
      <c r="I49" s="86"/>
      <c r="J49" s="90">
        <f t="shared" si="1"/>
        <v>0</v>
      </c>
      <c r="K49" s="277"/>
      <c r="L49" s="87">
        <f t="shared" si="2"/>
        <v>0</v>
      </c>
      <c r="M49" s="18">
        <f>IF(OR(F49=Konti!$D$24,F49=Konti!$D$27,F49=Konti!$D$37),0,I49*0.2)</f>
        <v>0</v>
      </c>
      <c r="N49" s="24">
        <f t="shared" si="3"/>
        <v>0</v>
      </c>
      <c r="O49" s="180">
        <v>35</v>
      </c>
      <c r="P49" s="101"/>
    </row>
    <row r="50" spans="2:16" x14ac:dyDescent="0.2">
      <c r="B50" s="6"/>
      <c r="C50" s="187">
        <v>36</v>
      </c>
      <c r="D50" s="82"/>
      <c r="E50" s="83"/>
      <c r="F50" s="84"/>
      <c r="G50" s="84"/>
      <c r="H50" s="84"/>
      <c r="I50" s="86"/>
      <c r="J50" s="90">
        <f t="shared" si="1"/>
        <v>0</v>
      </c>
      <c r="K50" s="277"/>
      <c r="L50" s="87">
        <f t="shared" si="2"/>
        <v>0</v>
      </c>
      <c r="M50" s="18">
        <f>IF(OR(F50=Konti!$D$24,F50=Konti!$D$27,F50=Konti!$D$37),0,I50*0.2)</f>
        <v>0</v>
      </c>
      <c r="N50" s="24">
        <f t="shared" si="3"/>
        <v>0</v>
      </c>
      <c r="O50" s="180">
        <v>36</v>
      </c>
      <c r="P50" s="101"/>
    </row>
    <row r="51" spans="2:16" x14ac:dyDescent="0.2">
      <c r="B51" s="6"/>
      <c r="C51" s="187">
        <v>37</v>
      </c>
      <c r="D51" s="82"/>
      <c r="E51" s="83"/>
      <c r="F51" s="84"/>
      <c r="G51" s="84"/>
      <c r="H51" s="84"/>
      <c r="I51" s="86"/>
      <c r="J51" s="90">
        <f t="shared" si="1"/>
        <v>0</v>
      </c>
      <c r="K51" s="277"/>
      <c r="L51" s="87">
        <f t="shared" si="2"/>
        <v>0</v>
      </c>
      <c r="M51" s="18">
        <f>IF(OR(F51=Konti!$D$24,F51=Konti!$D$27,F51=Konti!$D$37),0,I51*0.2)</f>
        <v>0</v>
      </c>
      <c r="N51" s="24">
        <f t="shared" si="3"/>
        <v>0</v>
      </c>
      <c r="O51" s="180">
        <v>37</v>
      </c>
      <c r="P51" s="101"/>
    </row>
    <row r="52" spans="2:16" x14ac:dyDescent="0.2">
      <c r="B52" s="6"/>
      <c r="C52" s="187">
        <v>38</v>
      </c>
      <c r="D52" s="82"/>
      <c r="E52" s="83"/>
      <c r="F52" s="84"/>
      <c r="G52" s="84"/>
      <c r="H52" s="84"/>
      <c r="I52" s="86"/>
      <c r="J52" s="90">
        <f t="shared" si="1"/>
        <v>0</v>
      </c>
      <c r="K52" s="277"/>
      <c r="L52" s="87">
        <f t="shared" si="2"/>
        <v>0</v>
      </c>
      <c r="M52" s="18">
        <f>IF(OR(F52=Konti!$D$24,F52=Konti!$D$27,F52=Konti!$D$37),0,I52*0.2)</f>
        <v>0</v>
      </c>
      <c r="N52" s="24">
        <f t="shared" si="3"/>
        <v>0</v>
      </c>
      <c r="O52" s="180">
        <v>38</v>
      </c>
      <c r="P52" s="101"/>
    </row>
    <row r="53" spans="2:16" x14ac:dyDescent="0.2">
      <c r="B53" s="6"/>
      <c r="C53" s="187">
        <v>39</v>
      </c>
      <c r="D53" s="82"/>
      <c r="E53" s="83"/>
      <c r="F53" s="84"/>
      <c r="G53" s="84"/>
      <c r="H53" s="84"/>
      <c r="I53" s="86"/>
      <c r="J53" s="90">
        <f t="shared" si="1"/>
        <v>0</v>
      </c>
      <c r="K53" s="277"/>
      <c r="L53" s="87">
        <f t="shared" si="2"/>
        <v>0</v>
      </c>
      <c r="M53" s="18">
        <f>IF(OR(F53=Konti!$D$24,F53=Konti!$D$27,F53=Konti!$D$37),0,I53*0.2)</f>
        <v>0</v>
      </c>
      <c r="N53" s="24">
        <f t="shared" si="3"/>
        <v>0</v>
      </c>
      <c r="O53" s="180">
        <v>39</v>
      </c>
      <c r="P53" s="101"/>
    </row>
    <row r="54" spans="2:16" x14ac:dyDescent="0.2">
      <c r="B54" s="6"/>
      <c r="C54" s="187">
        <v>40</v>
      </c>
      <c r="D54" s="82"/>
      <c r="E54" s="83"/>
      <c r="F54" s="84"/>
      <c r="G54" s="84"/>
      <c r="H54" s="84"/>
      <c r="I54" s="86"/>
      <c r="J54" s="90">
        <f t="shared" si="1"/>
        <v>0</v>
      </c>
      <c r="K54" s="277"/>
      <c r="L54" s="87">
        <f t="shared" si="2"/>
        <v>0</v>
      </c>
      <c r="M54" s="18">
        <f>IF(OR(F54=Konti!$D$24,F54=Konti!$D$27,F54=Konti!$D$37),0,I54*0.2)</f>
        <v>0</v>
      </c>
      <c r="N54" s="24">
        <f t="shared" si="3"/>
        <v>0</v>
      </c>
      <c r="O54" s="180">
        <v>40</v>
      </c>
      <c r="P54" s="101"/>
    </row>
    <row r="55" spans="2:16" x14ac:dyDescent="0.2">
      <c r="B55" s="6"/>
      <c r="C55" s="187">
        <v>41</v>
      </c>
      <c r="D55" s="82"/>
      <c r="E55" s="83"/>
      <c r="F55" s="84"/>
      <c r="G55" s="84"/>
      <c r="H55" s="84"/>
      <c r="I55" s="86"/>
      <c r="J55" s="90">
        <f t="shared" si="1"/>
        <v>0</v>
      </c>
      <c r="K55" s="277"/>
      <c r="L55" s="87">
        <f t="shared" si="2"/>
        <v>0</v>
      </c>
      <c r="M55" s="18">
        <f>IF(OR(F55=Konti!$D$24,F55=Konti!$D$27,F55=Konti!$D$37),0,I55*0.2)</f>
        <v>0</v>
      </c>
      <c r="N55" s="24">
        <f t="shared" si="3"/>
        <v>0</v>
      </c>
      <c r="O55" s="180">
        <v>41</v>
      </c>
      <c r="P55" s="101"/>
    </row>
    <row r="56" spans="2:16" x14ac:dyDescent="0.2">
      <c r="B56" s="6"/>
      <c r="C56" s="187">
        <v>42</v>
      </c>
      <c r="D56" s="82"/>
      <c r="E56" s="83"/>
      <c r="F56" s="84"/>
      <c r="G56" s="84"/>
      <c r="H56" s="84"/>
      <c r="I56" s="86"/>
      <c r="J56" s="90">
        <f t="shared" si="1"/>
        <v>0</v>
      </c>
      <c r="K56" s="277"/>
      <c r="L56" s="87">
        <f t="shared" si="2"/>
        <v>0</v>
      </c>
      <c r="M56" s="18">
        <f>IF(OR(F56=Konti!$D$24,F56=Konti!$D$27,F56=Konti!$D$37),0,I56*0.2)</f>
        <v>0</v>
      </c>
      <c r="N56" s="24">
        <f t="shared" si="3"/>
        <v>0</v>
      </c>
      <c r="O56" s="180">
        <v>42</v>
      </c>
      <c r="P56" s="101"/>
    </row>
    <row r="57" spans="2:16" x14ac:dyDescent="0.2">
      <c r="B57" s="6"/>
      <c r="C57" s="187">
        <v>43</v>
      </c>
      <c r="D57" s="82"/>
      <c r="E57" s="83"/>
      <c r="F57" s="84"/>
      <c r="G57" s="84"/>
      <c r="H57" s="84"/>
      <c r="I57" s="86"/>
      <c r="J57" s="90">
        <f t="shared" si="1"/>
        <v>0</v>
      </c>
      <c r="K57" s="277"/>
      <c r="L57" s="87">
        <f t="shared" si="2"/>
        <v>0</v>
      </c>
      <c r="M57" s="18">
        <f>IF(OR(F57=Konti!$D$24,F57=Konti!$D$27,F57=Konti!$D$37),0,I57*0.2)</f>
        <v>0</v>
      </c>
      <c r="N57" s="24">
        <f t="shared" si="3"/>
        <v>0</v>
      </c>
      <c r="O57" s="180">
        <v>43</v>
      </c>
      <c r="P57" s="101"/>
    </row>
    <row r="58" spans="2:16" x14ac:dyDescent="0.2">
      <c r="B58" s="6"/>
      <c r="C58" s="187">
        <v>44</v>
      </c>
      <c r="D58" s="82"/>
      <c r="E58" s="83"/>
      <c r="F58" s="84"/>
      <c r="G58" s="84"/>
      <c r="H58" s="84"/>
      <c r="I58" s="86"/>
      <c r="J58" s="90">
        <f t="shared" si="1"/>
        <v>0</v>
      </c>
      <c r="K58" s="277"/>
      <c r="L58" s="87">
        <f t="shared" si="2"/>
        <v>0</v>
      </c>
      <c r="M58" s="18">
        <f>IF(OR(F58=Konti!$D$24,F58=Konti!$D$27,F58=Konti!$D$37),0,I58*0.2)</f>
        <v>0</v>
      </c>
      <c r="N58" s="24">
        <f t="shared" si="3"/>
        <v>0</v>
      </c>
      <c r="O58" s="180">
        <v>44</v>
      </c>
      <c r="P58" s="101"/>
    </row>
    <row r="59" spans="2:16" x14ac:dyDescent="0.2">
      <c r="B59" s="6"/>
      <c r="C59" s="187">
        <v>45</v>
      </c>
      <c r="D59" s="82"/>
      <c r="E59" s="83"/>
      <c r="F59" s="84"/>
      <c r="G59" s="84"/>
      <c r="H59" s="84"/>
      <c r="I59" s="86"/>
      <c r="J59" s="90">
        <f t="shared" si="1"/>
        <v>0</v>
      </c>
      <c r="K59" s="277"/>
      <c r="L59" s="87">
        <f t="shared" si="2"/>
        <v>0</v>
      </c>
      <c r="M59" s="18">
        <f>IF(OR(F59=Konti!$D$24,F59=Konti!$D$27,F59=Konti!$D$37),0,I59*0.2)</f>
        <v>0</v>
      </c>
      <c r="N59" s="24">
        <f t="shared" si="3"/>
        <v>0</v>
      </c>
      <c r="O59" s="180">
        <v>45</v>
      </c>
      <c r="P59" s="101"/>
    </row>
    <row r="60" spans="2:16" x14ac:dyDescent="0.2">
      <c r="B60" s="6"/>
      <c r="C60" s="187">
        <v>46</v>
      </c>
      <c r="D60" s="82"/>
      <c r="E60" s="83"/>
      <c r="F60" s="84"/>
      <c r="G60" s="84"/>
      <c r="H60" s="84"/>
      <c r="I60" s="86"/>
      <c r="J60" s="90">
        <f t="shared" si="1"/>
        <v>0</v>
      </c>
      <c r="K60" s="277"/>
      <c r="L60" s="87">
        <f t="shared" si="2"/>
        <v>0</v>
      </c>
      <c r="M60" s="18">
        <f>IF(OR(F60=Konti!$D$24,F60=Konti!$D$27,F60=Konti!$D$37),0,I60*0.2)</f>
        <v>0</v>
      </c>
      <c r="N60" s="24">
        <f t="shared" si="3"/>
        <v>0</v>
      </c>
      <c r="O60" s="180">
        <v>46</v>
      </c>
      <c r="P60" s="101"/>
    </row>
    <row r="61" spans="2:16" x14ac:dyDescent="0.2">
      <c r="B61" s="6"/>
      <c r="C61" s="187">
        <v>47</v>
      </c>
      <c r="D61" s="82"/>
      <c r="E61" s="83"/>
      <c r="F61" s="84"/>
      <c r="G61" s="84"/>
      <c r="H61" s="84"/>
      <c r="I61" s="86"/>
      <c r="J61" s="90">
        <f t="shared" si="1"/>
        <v>0</v>
      </c>
      <c r="K61" s="277"/>
      <c r="L61" s="87">
        <f t="shared" si="2"/>
        <v>0</v>
      </c>
      <c r="M61" s="18">
        <f>IF(OR(F61=Konti!$D$24,F61=Konti!$D$27,F61=Konti!$D$37),0,I61*0.2)</f>
        <v>0</v>
      </c>
      <c r="N61" s="24">
        <f t="shared" si="3"/>
        <v>0</v>
      </c>
      <c r="O61" s="180">
        <v>47</v>
      </c>
      <c r="P61" s="101"/>
    </row>
    <row r="62" spans="2:16" x14ac:dyDescent="0.2">
      <c r="B62" s="6"/>
      <c r="C62" s="187">
        <v>48</v>
      </c>
      <c r="D62" s="82"/>
      <c r="E62" s="83"/>
      <c r="F62" s="84"/>
      <c r="G62" s="84"/>
      <c r="H62" s="84"/>
      <c r="I62" s="86"/>
      <c r="J62" s="90">
        <f t="shared" si="1"/>
        <v>0</v>
      </c>
      <c r="K62" s="277"/>
      <c r="L62" s="87">
        <f t="shared" si="2"/>
        <v>0</v>
      </c>
      <c r="M62" s="18">
        <f>IF(OR(F62=Konti!$D$24,F62=Konti!$D$27,F62=Konti!$D$37),0,I62*0.2)</f>
        <v>0</v>
      </c>
      <c r="N62" s="24">
        <f t="shared" si="3"/>
        <v>0</v>
      </c>
      <c r="O62" s="180">
        <v>48</v>
      </c>
      <c r="P62" s="101"/>
    </row>
    <row r="63" spans="2:16" x14ac:dyDescent="0.2">
      <c r="B63" s="6"/>
      <c r="C63" s="187">
        <v>49</v>
      </c>
      <c r="D63" s="82"/>
      <c r="E63" s="83"/>
      <c r="F63" s="84"/>
      <c r="G63" s="84"/>
      <c r="H63" s="84"/>
      <c r="I63" s="86"/>
      <c r="J63" s="90">
        <f t="shared" si="1"/>
        <v>0</v>
      </c>
      <c r="K63" s="277"/>
      <c r="L63" s="87">
        <f t="shared" si="2"/>
        <v>0</v>
      </c>
      <c r="M63" s="18">
        <f>IF(OR(F63=Konti!$D$24,F63=Konti!$D$27,F63=Konti!$D$37),0,I63*0.2)</f>
        <v>0</v>
      </c>
      <c r="N63" s="24">
        <f t="shared" si="3"/>
        <v>0</v>
      </c>
      <c r="O63" s="180">
        <v>49</v>
      </c>
      <c r="P63" s="101"/>
    </row>
    <row r="64" spans="2:16" x14ac:dyDescent="0.2">
      <c r="B64" s="6"/>
      <c r="C64" s="187">
        <v>50</v>
      </c>
      <c r="D64" s="82"/>
      <c r="E64" s="83"/>
      <c r="F64" s="84"/>
      <c r="G64" s="84"/>
      <c r="H64" s="84"/>
      <c r="I64" s="86"/>
      <c r="J64" s="90">
        <f t="shared" si="1"/>
        <v>0</v>
      </c>
      <c r="K64" s="277"/>
      <c r="L64" s="87">
        <f t="shared" si="2"/>
        <v>0</v>
      </c>
      <c r="M64" s="18">
        <f>IF(OR(F64=Konti!$D$24,F64=Konti!$D$27,F64=Konti!$D$37),0,I64*0.2)</f>
        <v>0</v>
      </c>
      <c r="N64" s="24">
        <f t="shared" si="3"/>
        <v>0</v>
      </c>
      <c r="O64" s="180">
        <v>50</v>
      </c>
      <c r="P64" s="101"/>
    </row>
    <row r="65" spans="2:16" x14ac:dyDescent="0.2">
      <c r="B65" s="6"/>
      <c r="C65" s="187">
        <v>51</v>
      </c>
      <c r="D65" s="82"/>
      <c r="E65" s="83"/>
      <c r="F65" s="84"/>
      <c r="G65" s="84"/>
      <c r="H65" s="84"/>
      <c r="I65" s="86"/>
      <c r="J65" s="90">
        <f t="shared" si="1"/>
        <v>0</v>
      </c>
      <c r="K65" s="277"/>
      <c r="L65" s="87">
        <f t="shared" si="2"/>
        <v>0</v>
      </c>
      <c r="M65" s="18">
        <f>IF(OR(F65=Konti!$D$24,F65=Konti!$D$27,F65=Konti!$D$37),0,I65*0.2)</f>
        <v>0</v>
      </c>
      <c r="N65" s="24">
        <f t="shared" si="3"/>
        <v>0</v>
      </c>
      <c r="O65" s="180">
        <v>51</v>
      </c>
      <c r="P65" s="101"/>
    </row>
    <row r="66" spans="2:16" x14ac:dyDescent="0.2">
      <c r="B66" s="6"/>
      <c r="C66" s="187">
        <v>52</v>
      </c>
      <c r="D66" s="82"/>
      <c r="E66" s="83"/>
      <c r="F66" s="84"/>
      <c r="G66" s="84"/>
      <c r="H66" s="84"/>
      <c r="I66" s="86"/>
      <c r="J66" s="90">
        <f t="shared" si="1"/>
        <v>0</v>
      </c>
      <c r="K66" s="277"/>
      <c r="L66" s="87">
        <f t="shared" si="2"/>
        <v>0</v>
      </c>
      <c r="M66" s="18">
        <f>IF(OR(F66=Konti!$D$24,F66=Konti!$D$27,F66=Konti!$D$37),0,I66*0.2)</f>
        <v>0</v>
      </c>
      <c r="N66" s="24">
        <f t="shared" si="3"/>
        <v>0</v>
      </c>
      <c r="O66" s="180">
        <v>52</v>
      </c>
      <c r="P66" s="101"/>
    </row>
    <row r="67" spans="2:16" x14ac:dyDescent="0.2">
      <c r="B67" s="6"/>
      <c r="C67" s="187">
        <v>53</v>
      </c>
      <c r="D67" s="82"/>
      <c r="E67" s="83"/>
      <c r="F67" s="84"/>
      <c r="G67" s="84"/>
      <c r="H67" s="84"/>
      <c r="I67" s="86"/>
      <c r="J67" s="90">
        <f t="shared" si="1"/>
        <v>0</v>
      </c>
      <c r="K67" s="277"/>
      <c r="L67" s="87">
        <f t="shared" si="2"/>
        <v>0</v>
      </c>
      <c r="M67" s="18">
        <f>IF(OR(F67=Konti!$D$24,F67=Konti!$D$27,F67=Konti!$D$37),0,I67*0.2)</f>
        <v>0</v>
      </c>
      <c r="N67" s="24">
        <f t="shared" si="3"/>
        <v>0</v>
      </c>
      <c r="O67" s="180">
        <v>53</v>
      </c>
      <c r="P67" s="101"/>
    </row>
    <row r="68" spans="2:16" x14ac:dyDescent="0.2">
      <c r="B68" s="6"/>
      <c r="C68" s="187">
        <v>54</v>
      </c>
      <c r="D68" s="82"/>
      <c r="E68" s="83"/>
      <c r="F68" s="84"/>
      <c r="G68" s="84"/>
      <c r="H68" s="84"/>
      <c r="I68" s="86"/>
      <c r="J68" s="90">
        <f t="shared" si="1"/>
        <v>0</v>
      </c>
      <c r="K68" s="277"/>
      <c r="L68" s="87">
        <f t="shared" si="2"/>
        <v>0</v>
      </c>
      <c r="M68" s="18">
        <f>IF(OR(F68=Konti!$D$24,F68=Konti!$D$27,F68=Konti!$D$37),0,I68*0.2)</f>
        <v>0</v>
      </c>
      <c r="N68" s="24">
        <f t="shared" si="3"/>
        <v>0</v>
      </c>
      <c r="O68" s="180">
        <v>54</v>
      </c>
      <c r="P68" s="101"/>
    </row>
    <row r="69" spans="2:16" x14ac:dyDescent="0.2">
      <c r="B69" s="6"/>
      <c r="C69" s="187">
        <v>55</v>
      </c>
      <c r="D69" s="82"/>
      <c r="E69" s="83"/>
      <c r="F69" s="84"/>
      <c r="G69" s="84"/>
      <c r="H69" s="84"/>
      <c r="I69" s="86"/>
      <c r="J69" s="90">
        <f t="shared" si="1"/>
        <v>0</v>
      </c>
      <c r="K69" s="277"/>
      <c r="L69" s="87">
        <f t="shared" si="2"/>
        <v>0</v>
      </c>
      <c r="M69" s="18">
        <f>IF(OR(F69=Konti!$D$24,F69=Konti!$D$27,F69=Konti!$D$37),0,I69*0.2)</f>
        <v>0</v>
      </c>
      <c r="N69" s="24">
        <f t="shared" si="3"/>
        <v>0</v>
      </c>
      <c r="O69" s="180">
        <v>55</v>
      </c>
      <c r="P69" s="101"/>
    </row>
    <row r="70" spans="2:16" x14ac:dyDescent="0.2">
      <c r="B70" s="6"/>
      <c r="C70" s="187">
        <v>56</v>
      </c>
      <c r="D70" s="82"/>
      <c r="E70" s="83"/>
      <c r="F70" s="84"/>
      <c r="G70" s="84"/>
      <c r="H70" s="84"/>
      <c r="I70" s="86"/>
      <c r="J70" s="90">
        <f t="shared" si="1"/>
        <v>0</v>
      </c>
      <c r="K70" s="277"/>
      <c r="L70" s="87">
        <f t="shared" si="2"/>
        <v>0</v>
      </c>
      <c r="M70" s="18">
        <f>IF(OR(F70=Konti!$D$24,F70=Konti!$D$27,F70=Konti!$D$37),0,I70*0.2)</f>
        <v>0</v>
      </c>
      <c r="N70" s="24">
        <f t="shared" si="3"/>
        <v>0</v>
      </c>
      <c r="O70" s="180">
        <v>56</v>
      </c>
      <c r="P70" s="101"/>
    </row>
    <row r="71" spans="2:16" x14ac:dyDescent="0.2">
      <c r="B71" s="6"/>
      <c r="C71" s="187">
        <v>57</v>
      </c>
      <c r="D71" s="82"/>
      <c r="E71" s="83"/>
      <c r="F71" s="84"/>
      <c r="G71" s="84"/>
      <c r="H71" s="84"/>
      <c r="I71" s="86"/>
      <c r="J71" s="90">
        <f t="shared" si="1"/>
        <v>0</v>
      </c>
      <c r="K71" s="277"/>
      <c r="L71" s="87">
        <f t="shared" si="2"/>
        <v>0</v>
      </c>
      <c r="M71" s="18">
        <f>IF(OR(F71=Konti!$D$24,F71=Konti!$D$27,F71=Konti!$D$37),0,I71*0.2)</f>
        <v>0</v>
      </c>
      <c r="N71" s="24">
        <f t="shared" si="3"/>
        <v>0</v>
      </c>
      <c r="O71" s="180">
        <v>57</v>
      </c>
      <c r="P71" s="101"/>
    </row>
    <row r="72" spans="2:16" x14ac:dyDescent="0.2">
      <c r="B72" s="6"/>
      <c r="C72" s="187">
        <v>58</v>
      </c>
      <c r="D72" s="82"/>
      <c r="E72" s="83"/>
      <c r="F72" s="84"/>
      <c r="G72" s="84"/>
      <c r="H72" s="84"/>
      <c r="I72" s="86"/>
      <c r="J72" s="90">
        <f t="shared" si="1"/>
        <v>0</v>
      </c>
      <c r="K72" s="277"/>
      <c r="L72" s="87">
        <f t="shared" si="2"/>
        <v>0</v>
      </c>
      <c r="M72" s="18">
        <f>IF(OR(F72=Konti!$D$24,F72=Konti!$D$27,F72=Konti!$D$37),0,I72*0.2)</f>
        <v>0</v>
      </c>
      <c r="N72" s="24">
        <f t="shared" si="3"/>
        <v>0</v>
      </c>
      <c r="O72" s="180">
        <v>58</v>
      </c>
      <c r="P72" s="101"/>
    </row>
    <row r="73" spans="2:16" x14ac:dyDescent="0.2">
      <c r="B73" s="6"/>
      <c r="C73" s="187">
        <v>59</v>
      </c>
      <c r="D73" s="82"/>
      <c r="E73" s="83"/>
      <c r="F73" s="84"/>
      <c r="G73" s="84"/>
      <c r="H73" s="84"/>
      <c r="I73" s="86"/>
      <c r="J73" s="90">
        <f t="shared" si="1"/>
        <v>0</v>
      </c>
      <c r="K73" s="277"/>
      <c r="L73" s="87">
        <f t="shared" si="2"/>
        <v>0</v>
      </c>
      <c r="M73" s="18">
        <f>IF(OR(F73=Konti!$D$24,F73=Konti!$D$27,F73=Konti!$D$37),0,I73*0.2)</f>
        <v>0</v>
      </c>
      <c r="N73" s="24">
        <f t="shared" si="3"/>
        <v>0</v>
      </c>
      <c r="O73" s="180">
        <v>59</v>
      </c>
      <c r="P73" s="101"/>
    </row>
    <row r="74" spans="2:16" x14ac:dyDescent="0.2">
      <c r="B74" s="6"/>
      <c r="C74" s="187">
        <v>60</v>
      </c>
      <c r="D74" s="82"/>
      <c r="E74" s="83"/>
      <c r="F74" s="84"/>
      <c r="G74" s="84"/>
      <c r="H74" s="84"/>
      <c r="I74" s="86"/>
      <c r="J74" s="90">
        <f t="shared" si="1"/>
        <v>0</v>
      </c>
      <c r="K74" s="277"/>
      <c r="L74" s="87">
        <f t="shared" si="2"/>
        <v>0</v>
      </c>
      <c r="M74" s="18">
        <f>IF(OR(F74=Konti!$D$24,F74=Konti!$D$27,F74=Konti!$D$37),0,I74*0.2)</f>
        <v>0</v>
      </c>
      <c r="N74" s="24">
        <f t="shared" si="3"/>
        <v>0</v>
      </c>
      <c r="O74" s="180">
        <v>60</v>
      </c>
      <c r="P74" s="101"/>
    </row>
    <row r="75" spans="2:16" x14ac:dyDescent="0.2">
      <c r="B75" s="6"/>
      <c r="C75" s="187">
        <v>61</v>
      </c>
      <c r="D75" s="82"/>
      <c r="E75" s="83"/>
      <c r="F75" s="84"/>
      <c r="G75" s="84"/>
      <c r="H75" s="84"/>
      <c r="I75" s="86"/>
      <c r="J75" s="90">
        <f t="shared" si="1"/>
        <v>0</v>
      </c>
      <c r="K75" s="277"/>
      <c r="L75" s="87">
        <f t="shared" si="2"/>
        <v>0</v>
      </c>
      <c r="M75" s="18">
        <f>IF(OR(F75=Konti!$D$24,F75=Konti!$D$27,F75=Konti!$D$37),0,I75*0.2)</f>
        <v>0</v>
      </c>
      <c r="N75" s="24">
        <f t="shared" si="3"/>
        <v>0</v>
      </c>
      <c r="O75" s="180">
        <v>61</v>
      </c>
      <c r="P75" s="101"/>
    </row>
    <row r="76" spans="2:16" x14ac:dyDescent="0.2">
      <c r="B76" s="6"/>
      <c r="C76" s="187">
        <v>62</v>
      </c>
      <c r="D76" s="82"/>
      <c r="E76" s="83"/>
      <c r="F76" s="84"/>
      <c r="G76" s="84"/>
      <c r="H76" s="84"/>
      <c r="I76" s="86"/>
      <c r="J76" s="90">
        <f t="shared" si="1"/>
        <v>0</v>
      </c>
      <c r="K76" s="277"/>
      <c r="L76" s="87">
        <f t="shared" si="2"/>
        <v>0</v>
      </c>
      <c r="M76" s="18">
        <f>IF(OR(F76=Konti!$D$24,F76=Konti!$D$27,F76=Konti!$D$37),0,I76*0.2)</f>
        <v>0</v>
      </c>
      <c r="N76" s="24">
        <f t="shared" si="3"/>
        <v>0</v>
      </c>
      <c r="O76" s="180">
        <v>62</v>
      </c>
      <c r="P76" s="101"/>
    </row>
    <row r="77" spans="2:16" x14ac:dyDescent="0.2">
      <c r="B77" s="6"/>
      <c r="C77" s="187">
        <v>63</v>
      </c>
      <c r="D77" s="82"/>
      <c r="E77" s="83"/>
      <c r="F77" s="84"/>
      <c r="G77" s="84"/>
      <c r="H77" s="84"/>
      <c r="I77" s="86"/>
      <c r="J77" s="90">
        <f t="shared" si="1"/>
        <v>0</v>
      </c>
      <c r="K77" s="277"/>
      <c r="L77" s="87">
        <f t="shared" si="2"/>
        <v>0</v>
      </c>
      <c r="M77" s="18">
        <f>IF(OR(F77=Konti!$D$24,F77=Konti!$D$27,F77=Konti!$D$37),0,I77*0.2)</f>
        <v>0</v>
      </c>
      <c r="N77" s="24">
        <f t="shared" si="3"/>
        <v>0</v>
      </c>
      <c r="O77" s="180">
        <v>63</v>
      </c>
      <c r="P77" s="101"/>
    </row>
    <row r="78" spans="2:16" x14ac:dyDescent="0.2">
      <c r="B78" s="6"/>
      <c r="C78" s="187">
        <v>64</v>
      </c>
      <c r="D78" s="82"/>
      <c r="E78" s="83"/>
      <c r="F78" s="84"/>
      <c r="G78" s="84"/>
      <c r="H78" s="84"/>
      <c r="I78" s="86"/>
      <c r="J78" s="90">
        <f t="shared" si="1"/>
        <v>0</v>
      </c>
      <c r="K78" s="277"/>
      <c r="L78" s="87">
        <f t="shared" si="2"/>
        <v>0</v>
      </c>
      <c r="M78" s="18">
        <f>IF(OR(F78=Konti!$D$24,F78=Konti!$D$27,F78=Konti!$D$37),0,I78*0.2)</f>
        <v>0</v>
      </c>
      <c r="N78" s="24">
        <f t="shared" si="3"/>
        <v>0</v>
      </c>
      <c r="O78" s="180">
        <v>64</v>
      </c>
      <c r="P78" s="101"/>
    </row>
    <row r="79" spans="2:16" x14ac:dyDescent="0.2">
      <c r="B79" s="6"/>
      <c r="C79" s="187">
        <v>65</v>
      </c>
      <c r="D79" s="82"/>
      <c r="E79" s="83"/>
      <c r="F79" s="84"/>
      <c r="G79" s="84"/>
      <c r="H79" s="84"/>
      <c r="I79" s="86"/>
      <c r="J79" s="90">
        <f t="shared" si="1"/>
        <v>0</v>
      </c>
      <c r="K79" s="277"/>
      <c r="L79" s="87">
        <f t="shared" si="2"/>
        <v>0</v>
      </c>
      <c r="M79" s="18">
        <f>IF(OR(F79=Konti!$D$24,F79=Konti!$D$27,F79=Konti!$D$37),0,I79*0.2)</f>
        <v>0</v>
      </c>
      <c r="N79" s="24">
        <f t="shared" si="3"/>
        <v>0</v>
      </c>
      <c r="O79" s="180">
        <v>65</v>
      </c>
      <c r="P79" s="101"/>
    </row>
    <row r="80" spans="2:16" x14ac:dyDescent="0.2">
      <c r="B80" s="6"/>
      <c r="C80" s="187">
        <v>66</v>
      </c>
      <c r="D80" s="82"/>
      <c r="E80" s="83"/>
      <c r="F80" s="84"/>
      <c r="G80" s="84"/>
      <c r="H80" s="84"/>
      <c r="I80" s="86"/>
      <c r="J80" s="90">
        <f t="shared" si="1"/>
        <v>0</v>
      </c>
      <c r="K80" s="277"/>
      <c r="L80" s="87">
        <f t="shared" si="2"/>
        <v>0</v>
      </c>
      <c r="M80" s="18">
        <f>IF(OR(F80=Konti!$D$24,F80=Konti!$D$27,F80=Konti!$D$37),0,I80*0.2)</f>
        <v>0</v>
      </c>
      <c r="N80" s="24">
        <f t="shared" si="3"/>
        <v>0</v>
      </c>
      <c r="O80" s="180">
        <v>66</v>
      </c>
      <c r="P80" s="101"/>
    </row>
    <row r="81" spans="1:17" x14ac:dyDescent="0.2">
      <c r="B81" s="6"/>
      <c r="C81" s="187">
        <v>67</v>
      </c>
      <c r="D81" s="82"/>
      <c r="E81" s="83"/>
      <c r="F81" s="84"/>
      <c r="G81" s="84"/>
      <c r="H81" s="84"/>
      <c r="I81" s="86"/>
      <c r="J81" s="90">
        <f t="shared" si="1"/>
        <v>0</v>
      </c>
      <c r="K81" s="277"/>
      <c r="L81" s="87">
        <f t="shared" si="2"/>
        <v>0</v>
      </c>
      <c r="M81" s="18">
        <f>IF(OR(F81=Konti!$D$24,F81=Konti!$D$27,F81=Konti!$D$37),0,I81*0.2)</f>
        <v>0</v>
      </c>
      <c r="N81" s="24">
        <f t="shared" si="3"/>
        <v>0</v>
      </c>
      <c r="O81" s="180">
        <v>67</v>
      </c>
      <c r="P81" s="101"/>
    </row>
    <row r="82" spans="1:17" x14ac:dyDescent="0.2">
      <c r="B82" s="6"/>
      <c r="C82" s="364"/>
      <c r="D82" s="350"/>
      <c r="E82" s="351"/>
      <c r="F82" s="352"/>
      <c r="G82" s="347"/>
      <c r="H82" s="347"/>
      <c r="I82" s="353"/>
      <c r="J82" s="363"/>
      <c r="K82" s="349"/>
      <c r="L82" s="354"/>
      <c r="M82" s="18"/>
      <c r="N82" s="24"/>
      <c r="O82" s="355"/>
      <c r="P82" s="101"/>
    </row>
    <row r="83" spans="1:17" x14ac:dyDescent="0.2">
      <c r="A83" s="139"/>
      <c r="B83" s="6"/>
      <c r="C83" s="356"/>
      <c r="D83" s="357"/>
      <c r="E83" s="358"/>
      <c r="F83" s="358"/>
      <c r="G83" s="358"/>
      <c r="H83" s="359">
        <f t="shared" ref="H83:N83" si="4">SUM(H15:H82)</f>
        <v>0</v>
      </c>
      <c r="I83" s="360">
        <f t="shared" si="4"/>
        <v>0</v>
      </c>
      <c r="J83" s="248">
        <f t="shared" si="4"/>
        <v>0</v>
      </c>
      <c r="K83" s="360">
        <f t="shared" si="4"/>
        <v>0</v>
      </c>
      <c r="L83" s="360">
        <f t="shared" si="4"/>
        <v>0</v>
      </c>
      <c r="M83" s="360">
        <f t="shared" si="4"/>
        <v>0</v>
      </c>
      <c r="N83" s="360">
        <f t="shared" si="4"/>
        <v>0</v>
      </c>
      <c r="O83" s="361"/>
      <c r="P83" s="101"/>
    </row>
    <row r="84" spans="1:17" ht="13.5" thickBot="1" x14ac:dyDescent="0.25">
      <c r="A84" s="139"/>
      <c r="B84" s="6"/>
      <c r="C84" s="2"/>
      <c r="D84" s="107"/>
      <c r="E84" s="108"/>
      <c r="F84" s="109"/>
      <c r="G84" s="109"/>
      <c r="H84" s="109"/>
      <c r="I84" s="14"/>
      <c r="J84" s="30"/>
      <c r="K84" s="50"/>
      <c r="L84" s="50"/>
      <c r="M84" s="14"/>
      <c r="N84" s="14"/>
      <c r="O84" s="132"/>
      <c r="P84" s="59"/>
    </row>
    <row r="85" spans="1:17" x14ac:dyDescent="0.2">
      <c r="A85" s="139"/>
      <c r="B85" s="6"/>
      <c r="C85" s="202"/>
      <c r="D85" s="204" t="s">
        <v>32</v>
      </c>
      <c r="E85" s="33"/>
      <c r="F85" s="36"/>
      <c r="G85" s="14"/>
      <c r="H85" s="14"/>
      <c r="I85" s="50"/>
      <c r="J85" s="30"/>
      <c r="K85" s="50"/>
      <c r="L85" s="50"/>
      <c r="M85" s="14"/>
      <c r="N85" s="14"/>
      <c r="O85" s="14"/>
      <c r="P85" s="101"/>
    </row>
    <row r="86" spans="1:17" x14ac:dyDescent="0.2">
      <c r="A86" s="139"/>
      <c r="B86" s="6"/>
      <c r="C86" s="205"/>
      <c r="D86" s="67" t="s">
        <v>71</v>
      </c>
      <c r="E86" s="67"/>
      <c r="F86" s="68"/>
      <c r="G86" s="14"/>
      <c r="H86" s="14"/>
      <c r="I86" s="50"/>
      <c r="J86" s="50"/>
      <c r="K86" s="30"/>
      <c r="L86" s="30"/>
      <c r="M86" s="14"/>
      <c r="N86" s="14"/>
      <c r="O86" s="14"/>
      <c r="P86" s="101"/>
    </row>
    <row r="87" spans="1:17" x14ac:dyDescent="0.2">
      <c r="A87" s="139"/>
      <c r="B87" s="6"/>
      <c r="C87" s="206"/>
      <c r="D87" s="13" t="s">
        <v>52</v>
      </c>
      <c r="E87" s="13"/>
      <c r="F87" s="10"/>
      <c r="G87" s="14"/>
      <c r="H87" s="14"/>
      <c r="I87" s="50"/>
      <c r="J87" s="50"/>
      <c r="K87" s="50"/>
      <c r="L87" s="50"/>
      <c r="M87" s="14"/>
      <c r="N87" s="14"/>
      <c r="O87" s="14"/>
      <c r="P87" s="101"/>
      <c r="Q87" s="139"/>
    </row>
    <row r="88" spans="1:17" x14ac:dyDescent="0.2">
      <c r="A88" s="139"/>
      <c r="B88" s="6"/>
      <c r="C88" s="206"/>
      <c r="D88" s="13" t="s">
        <v>53</v>
      </c>
      <c r="E88" s="13"/>
      <c r="F88" s="10"/>
      <c r="G88" s="14"/>
      <c r="H88" s="14"/>
      <c r="I88" s="14"/>
      <c r="J88" s="30"/>
      <c r="K88" s="50"/>
      <c r="L88" s="50"/>
      <c r="M88" s="14"/>
      <c r="N88" s="14"/>
      <c r="O88" s="14"/>
      <c r="P88" s="101"/>
    </row>
    <row r="89" spans="1:17" x14ac:dyDescent="0.2">
      <c r="A89" s="139"/>
      <c r="B89" s="6"/>
      <c r="C89" s="206"/>
      <c r="D89" s="13" t="s">
        <v>54</v>
      </c>
      <c r="E89" s="13"/>
      <c r="F89" s="10"/>
      <c r="G89" s="14"/>
      <c r="H89" s="14"/>
      <c r="I89" s="14"/>
      <c r="J89" s="30"/>
      <c r="K89" s="50"/>
      <c r="L89" s="14"/>
      <c r="M89" s="14"/>
      <c r="N89" s="14"/>
      <c r="O89" s="14"/>
      <c r="P89" s="101"/>
    </row>
    <row r="90" spans="1:17" ht="13.5" thickBot="1" x14ac:dyDescent="0.25">
      <c r="A90" s="139"/>
      <c r="B90" s="137"/>
      <c r="C90" s="216"/>
      <c r="D90" s="58" t="s">
        <v>55</v>
      </c>
      <c r="E90" s="58"/>
      <c r="F90" s="11"/>
      <c r="G90" s="14"/>
      <c r="H90" s="14"/>
      <c r="I90" s="50"/>
      <c r="J90" s="30"/>
      <c r="K90" s="50"/>
      <c r="L90" s="14"/>
      <c r="M90" s="14"/>
      <c r="N90" s="14"/>
      <c r="O90" s="14"/>
      <c r="P90" s="101"/>
    </row>
    <row r="91" spans="1:17" ht="13.5" thickBot="1" x14ac:dyDescent="0.25">
      <c r="A91" s="139"/>
      <c r="B91" s="141"/>
      <c r="C91" s="142"/>
      <c r="D91" s="60"/>
      <c r="E91" s="60"/>
      <c r="F91" s="60"/>
      <c r="G91" s="60"/>
      <c r="H91" s="60"/>
      <c r="I91" s="142"/>
      <c r="J91" s="142"/>
      <c r="K91" s="9"/>
      <c r="L91" s="9"/>
      <c r="M91" s="9"/>
      <c r="N91" s="9"/>
      <c r="O91" s="9"/>
      <c r="P91" s="208"/>
    </row>
    <row r="92" spans="1:17" x14ac:dyDescent="0.2">
      <c r="A92" s="139"/>
      <c r="B92" s="139"/>
      <c r="C92" s="139"/>
      <c r="D92" s="122"/>
      <c r="E92" s="122"/>
      <c r="F92" s="122"/>
      <c r="G92" s="122"/>
      <c r="H92" s="122"/>
      <c r="I92" s="123"/>
      <c r="J92" s="123"/>
      <c r="K92" s="121"/>
      <c r="L92" s="121"/>
      <c r="M92" s="121"/>
      <c r="N92" s="121"/>
    </row>
    <row r="93" spans="1:17" x14ac:dyDescent="0.2">
      <c r="B93" s="139"/>
      <c r="C93" s="139"/>
      <c r="D93" s="123"/>
      <c r="E93" s="123"/>
      <c r="F93" s="123"/>
      <c r="G93" s="123"/>
      <c r="H93" s="123"/>
      <c r="I93" s="139"/>
      <c r="J93" s="139"/>
    </row>
    <row r="94" spans="1:17" x14ac:dyDescent="0.2">
      <c r="B94" s="139"/>
      <c r="C94" s="139"/>
      <c r="D94" s="123"/>
      <c r="E94" s="123"/>
      <c r="F94" s="123"/>
      <c r="G94" s="123"/>
      <c r="H94" s="123"/>
      <c r="I94" s="139"/>
      <c r="J94" s="139"/>
    </row>
    <row r="95" spans="1:17" x14ac:dyDescent="0.2">
      <c r="B95" s="139"/>
      <c r="C95" s="139"/>
      <c r="D95" s="139"/>
      <c r="E95" s="139"/>
      <c r="F95" s="139"/>
      <c r="G95" s="139"/>
      <c r="H95" s="139"/>
      <c r="I95" s="139"/>
      <c r="J95" s="139"/>
    </row>
    <row r="100" spans="9:14" x14ac:dyDescent="0.2">
      <c r="I100" s="121"/>
    </row>
    <row r="101" spans="9:14" x14ac:dyDescent="0.2">
      <c r="I101" s="121"/>
      <c r="J101" s="121"/>
      <c r="K101" s="121"/>
      <c r="L101" s="121"/>
      <c r="M101" s="121"/>
      <c r="N101" s="121"/>
    </row>
    <row r="102" spans="9:14" x14ac:dyDescent="0.2">
      <c r="I102" s="121"/>
      <c r="J102" s="121"/>
      <c r="K102" s="121"/>
      <c r="L102" s="121"/>
      <c r="M102" s="121"/>
      <c r="N102" s="121"/>
    </row>
    <row r="103" spans="9:14" x14ac:dyDescent="0.2">
      <c r="I103" s="121"/>
      <c r="J103" s="121"/>
      <c r="K103" s="121"/>
      <c r="L103" s="121"/>
      <c r="M103" s="121"/>
      <c r="N103" s="121"/>
    </row>
    <row r="104" spans="9:14" x14ac:dyDescent="0.2">
      <c r="I104" s="121"/>
      <c r="J104" s="121"/>
      <c r="K104" s="121"/>
      <c r="L104" s="121"/>
      <c r="M104" s="121"/>
      <c r="N104" s="121"/>
    </row>
    <row r="105" spans="9:14" x14ac:dyDescent="0.2">
      <c r="I105" s="121"/>
      <c r="J105" s="121"/>
      <c r="K105" s="121"/>
      <c r="L105" s="121"/>
      <c r="M105" s="121"/>
      <c r="N105" s="121"/>
    </row>
    <row r="106" spans="9:14" x14ac:dyDescent="0.2">
      <c r="I106" s="121"/>
      <c r="J106" s="121"/>
      <c r="K106" s="121"/>
      <c r="L106" s="130"/>
      <c r="M106" s="121"/>
      <c r="N106" s="121"/>
    </row>
    <row r="107" spans="9:14" x14ac:dyDescent="0.2">
      <c r="I107" s="121"/>
      <c r="J107" s="121"/>
      <c r="K107" s="121"/>
      <c r="L107" s="130"/>
      <c r="M107" s="130"/>
      <c r="N107" s="121"/>
    </row>
    <row r="108" spans="9:14" x14ac:dyDescent="0.2">
      <c r="I108" s="121"/>
      <c r="J108" s="121"/>
      <c r="K108" s="121"/>
      <c r="L108" s="130"/>
      <c r="M108" s="130"/>
      <c r="N108" s="121"/>
    </row>
    <row r="109" spans="9:14" x14ac:dyDescent="0.2">
      <c r="I109" s="121"/>
      <c r="J109" s="121"/>
      <c r="K109" s="121"/>
      <c r="L109" s="130"/>
      <c r="M109" s="130"/>
      <c r="N109" s="121"/>
    </row>
    <row r="110" spans="9:14" x14ac:dyDescent="0.2">
      <c r="I110" s="121"/>
      <c r="J110" s="121"/>
      <c r="K110" s="121"/>
      <c r="L110" s="130"/>
      <c r="M110" s="130"/>
      <c r="N110" s="121"/>
    </row>
    <row r="111" spans="9:14" x14ac:dyDescent="0.2">
      <c r="I111" s="121"/>
      <c r="J111" s="121"/>
      <c r="K111" s="121"/>
      <c r="L111" s="130"/>
      <c r="M111" s="130"/>
      <c r="N111" s="121"/>
    </row>
    <row r="112" spans="9:14" x14ac:dyDescent="0.2">
      <c r="I112" s="121"/>
      <c r="J112" s="121"/>
      <c r="K112" s="121"/>
      <c r="L112" s="130"/>
      <c r="M112" s="130"/>
      <c r="N112" s="121"/>
    </row>
    <row r="113" spans="9:14" x14ac:dyDescent="0.2">
      <c r="I113" s="121"/>
      <c r="J113" s="121"/>
      <c r="K113" s="121"/>
      <c r="L113" s="131"/>
      <c r="M113" s="130"/>
      <c r="N113" s="121"/>
    </row>
    <row r="114" spans="9:14" x14ac:dyDescent="0.2">
      <c r="I114" s="121"/>
      <c r="J114" s="121"/>
      <c r="K114" s="121"/>
      <c r="L114" s="130"/>
      <c r="M114" s="131"/>
      <c r="N114" s="121"/>
    </row>
    <row r="115" spans="9:14" x14ac:dyDescent="0.2">
      <c r="I115" s="121"/>
      <c r="J115" s="121"/>
      <c r="K115" s="121"/>
      <c r="L115" s="130"/>
      <c r="M115" s="130"/>
      <c r="N115" s="121"/>
    </row>
    <row r="116" spans="9:14" x14ac:dyDescent="0.2">
      <c r="J116" s="121"/>
      <c r="K116" s="121"/>
      <c r="L116" s="121"/>
      <c r="M116" s="121"/>
      <c r="N116" s="121"/>
    </row>
  </sheetData>
  <phoneticPr fontId="0" type="noConversion"/>
  <dataValidations count="2">
    <dataValidation type="list" allowBlank="1" showInputMessage="1" showErrorMessage="1" sqref="G15:G82" xr:uid="{00000000-0002-0000-0900-000000000000}">
      <formula1>Lagerstyring</formula1>
    </dataValidation>
    <dataValidation type="list" errorStyle="information" allowBlank="1" showInputMessage="1" showErrorMessage="1" errorTitle="Vælg Konto" error="Du skal vælge en af de konti du har i kontooversigten. Mangler du en konto, kan du ændre i eksisterende konti eller lave en ny under fanebladet &quot;Konti&quot;." promptTitle="Kontoovesigt" prompt="Vælg her den konto du vil knytte posteringen til. " sqref="F15:F82" xr:uid="{00000000-0002-0000-0900-000001000000}">
      <formula1>Kontooversigt</formula1>
    </dataValidation>
  </dataValidations>
  <pageMargins left="0.75" right="0.75" top="1" bottom="1" header="0.5" footer="0.5"/>
  <pageSetup orientation="portrait" horizontalDpi="300" verticalDpi="300"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9">
    <tabColor indexed="13"/>
  </sheetPr>
  <dimension ref="A1:S114"/>
  <sheetViews>
    <sheetView showZeros="0" zoomScale="90" zoomScaleNormal="90" workbookViewId="0">
      <selection activeCell="K40" sqref="K40"/>
    </sheetView>
  </sheetViews>
  <sheetFormatPr defaultColWidth="17.42578125" defaultRowHeight="12.75" x14ac:dyDescent="0.2"/>
  <cols>
    <col min="1" max="2" width="3.42578125" style="124" customWidth="1"/>
    <col min="3" max="3" width="3.85546875" style="124" customWidth="1"/>
    <col min="4" max="4" width="13.42578125" style="124" customWidth="1"/>
    <col min="5" max="5" width="10.5703125" style="124" customWidth="1"/>
    <col min="6" max="6" width="28" style="124" customWidth="1"/>
    <col min="7" max="7" width="17.42578125" style="124" customWidth="1"/>
    <col min="8" max="8" width="8.42578125" style="124" customWidth="1"/>
    <col min="9" max="14" width="17.42578125" style="124" customWidth="1"/>
    <col min="15" max="15" width="3.5703125" style="124" customWidth="1"/>
    <col min="16" max="16" width="2.5703125" style="124" customWidth="1"/>
    <col min="17" max="17" width="13.42578125" style="124" bestFit="1" customWidth="1"/>
    <col min="18" max="18" width="11.42578125" style="124" bestFit="1" customWidth="1"/>
    <col min="19" max="16384" width="17.42578125" style="124"/>
  </cols>
  <sheetData>
    <row r="1" spans="2:19" ht="13.5" thickBot="1" x14ac:dyDescent="0.25"/>
    <row r="2" spans="2:19" ht="9.75" customHeight="1" thickBot="1" x14ac:dyDescent="0.25">
      <c r="B2" s="119"/>
      <c r="C2" s="4"/>
      <c r="D2" s="4"/>
      <c r="E2" s="4"/>
      <c r="F2" s="4"/>
      <c r="G2" s="4"/>
      <c r="H2" s="4"/>
      <c r="I2" s="4"/>
      <c r="J2" s="4"/>
      <c r="K2" s="4"/>
      <c r="L2" s="4"/>
      <c r="M2" s="4"/>
      <c r="N2" s="4"/>
      <c r="O2" s="4"/>
      <c r="P2" s="5"/>
    </row>
    <row r="3" spans="2:19" ht="18" x14ac:dyDescent="0.25">
      <c r="B3" s="6"/>
      <c r="C3" s="203"/>
      <c r="D3" s="209" t="s">
        <v>120</v>
      </c>
      <c r="E3" s="161"/>
      <c r="F3" s="162"/>
      <c r="G3" s="153"/>
      <c r="H3" s="153"/>
      <c r="I3" s="2"/>
      <c r="J3" s="2"/>
      <c r="K3" s="2"/>
      <c r="L3" s="2"/>
      <c r="M3" s="2"/>
      <c r="N3" s="2"/>
      <c r="O3" s="2"/>
      <c r="P3" s="7"/>
    </row>
    <row r="4" spans="2:19" x14ac:dyDescent="0.2">
      <c r="B4" s="6"/>
      <c r="C4" s="170"/>
      <c r="D4" s="210" t="s">
        <v>78</v>
      </c>
      <c r="E4" s="93"/>
      <c r="F4" s="220">
        <f>IF(F11&gt;0,(#REF!-#REF!)/ABS(#REF!),0)</f>
        <v>0</v>
      </c>
      <c r="G4" s="30"/>
      <c r="H4" s="30"/>
      <c r="I4" s="2"/>
      <c r="J4" s="2"/>
      <c r="K4" s="2"/>
      <c r="L4" s="2"/>
      <c r="M4" s="2"/>
      <c r="N4" s="2"/>
      <c r="O4" s="2"/>
      <c r="P4" s="7"/>
    </row>
    <row r="5" spans="2:19" x14ac:dyDescent="0.2">
      <c r="B5" s="6"/>
      <c r="C5" s="170"/>
      <c r="D5" s="211" t="s">
        <v>0</v>
      </c>
      <c r="E5" s="66"/>
      <c r="F5" s="49">
        <f>SUM(L13)</f>
        <v>0</v>
      </c>
      <c r="G5" s="103"/>
      <c r="H5" s="103"/>
      <c r="I5" s="2"/>
      <c r="J5" s="2"/>
      <c r="K5" s="2"/>
      <c r="L5" s="2"/>
      <c r="M5" s="2"/>
      <c r="N5" s="2"/>
      <c r="O5" s="132"/>
      <c r="P5" s="59"/>
    </row>
    <row r="6" spans="2:19" x14ac:dyDescent="0.2">
      <c r="B6" s="6"/>
      <c r="C6" s="170"/>
      <c r="D6" s="211" t="s">
        <v>51</v>
      </c>
      <c r="E6" s="66"/>
      <c r="F6" s="46">
        <f>SUM(J13)</f>
        <v>0</v>
      </c>
      <c r="G6" s="30"/>
      <c r="H6" s="30"/>
      <c r="I6" s="2"/>
      <c r="J6" s="2"/>
      <c r="K6" s="2"/>
      <c r="L6" s="2"/>
      <c r="M6" s="2"/>
      <c r="N6" s="2"/>
      <c r="O6" s="132"/>
      <c r="P6" s="59"/>
      <c r="Q6" s="126"/>
      <c r="R6" s="126"/>
      <c r="S6" s="126"/>
    </row>
    <row r="7" spans="2:19" x14ac:dyDescent="0.2">
      <c r="B7" s="6"/>
      <c r="C7" s="170"/>
      <c r="D7" s="211" t="s">
        <v>17</v>
      </c>
      <c r="E7" s="43"/>
      <c r="F7" s="47">
        <f>SUM(F5-F6)</f>
        <v>0</v>
      </c>
      <c r="G7" s="30"/>
      <c r="H7" s="30"/>
      <c r="I7" s="2"/>
      <c r="J7" s="2"/>
      <c r="K7" s="2"/>
      <c r="L7" s="2"/>
      <c r="M7" s="2"/>
      <c r="N7" s="2"/>
      <c r="O7" s="132"/>
      <c r="P7" s="59"/>
      <c r="Q7" s="127"/>
    </row>
    <row r="8" spans="2:19" x14ac:dyDescent="0.2">
      <c r="B8" s="6"/>
      <c r="C8" s="170"/>
      <c r="D8" s="212" t="s">
        <v>3</v>
      </c>
      <c r="E8" s="43"/>
      <c r="F8" s="48">
        <f>SUM(M13)</f>
        <v>0</v>
      </c>
      <c r="G8" s="30"/>
      <c r="H8" s="30"/>
      <c r="I8" s="2"/>
      <c r="J8" s="2"/>
      <c r="K8" s="2"/>
      <c r="L8" s="2"/>
      <c r="M8" s="2"/>
      <c r="N8" s="2"/>
      <c r="O8" s="132"/>
      <c r="P8" s="59"/>
      <c r="Q8" s="127"/>
    </row>
    <row r="9" spans="2:19" x14ac:dyDescent="0.2">
      <c r="B9" s="6"/>
      <c r="C9" s="170"/>
      <c r="D9" s="213" t="s">
        <v>4</v>
      </c>
      <c r="E9" s="44"/>
      <c r="F9" s="48">
        <f>SUM(N13)</f>
        <v>0</v>
      </c>
      <c r="G9" s="30"/>
      <c r="H9" s="30"/>
      <c r="I9" s="2"/>
      <c r="J9" s="2"/>
      <c r="K9" s="2"/>
      <c r="L9" s="2"/>
      <c r="M9" s="2"/>
      <c r="N9" s="2"/>
      <c r="O9" s="132"/>
      <c r="P9" s="59"/>
      <c r="Q9" s="128"/>
      <c r="R9" s="129"/>
    </row>
    <row r="10" spans="2:19" x14ac:dyDescent="0.2">
      <c r="B10" s="6"/>
      <c r="C10" s="170"/>
      <c r="D10" s="213" t="s">
        <v>2</v>
      </c>
      <c r="E10" s="44"/>
      <c r="F10" s="48">
        <f>SUM(F8-F9)</f>
        <v>0</v>
      </c>
      <c r="G10" s="30"/>
      <c r="H10" s="30"/>
      <c r="I10" s="2"/>
      <c r="J10" s="2"/>
      <c r="K10" s="2"/>
      <c r="L10" s="2"/>
      <c r="M10" s="2"/>
      <c r="N10" s="2"/>
      <c r="O10" s="132"/>
      <c r="P10" s="59"/>
    </row>
    <row r="11" spans="2:19" ht="13.5" thickBot="1" x14ac:dyDescent="0.25">
      <c r="B11" s="6"/>
      <c r="C11" s="172"/>
      <c r="D11" s="214" t="s">
        <v>80</v>
      </c>
      <c r="E11" s="45"/>
      <c r="F11" s="111">
        <f>COUNTA(D15:D80)</f>
        <v>0</v>
      </c>
      <c r="G11" s="110"/>
      <c r="H11" s="110"/>
      <c r="I11" s="2"/>
      <c r="J11" s="2"/>
      <c r="K11" s="2"/>
      <c r="L11" s="2"/>
      <c r="M11" s="2"/>
      <c r="N11" s="2"/>
      <c r="O11" s="132"/>
      <c r="P11" s="59"/>
    </row>
    <row r="12" spans="2:19" ht="13.5" thickBot="1" x14ac:dyDescent="0.25">
      <c r="B12" s="6"/>
      <c r="C12" s="2"/>
      <c r="D12" s="50"/>
      <c r="E12" s="50"/>
      <c r="F12" s="110"/>
      <c r="G12" s="110"/>
      <c r="H12" s="110"/>
      <c r="I12" s="2"/>
      <c r="J12" s="2"/>
      <c r="K12" s="2"/>
      <c r="L12" s="2"/>
      <c r="M12" s="2"/>
      <c r="N12" s="2"/>
      <c r="O12" s="132"/>
      <c r="P12" s="59"/>
    </row>
    <row r="13" spans="2:19" x14ac:dyDescent="0.2">
      <c r="B13" s="6"/>
      <c r="C13" s="176"/>
      <c r="D13" s="175"/>
      <c r="E13" s="33"/>
      <c r="F13" s="117"/>
      <c r="G13" s="117"/>
      <c r="H13" s="117">
        <f t="shared" ref="H13:N13" si="0">SUM(H15:H80)</f>
        <v>0</v>
      </c>
      <c r="I13" s="116">
        <f t="shared" si="0"/>
        <v>0</v>
      </c>
      <c r="J13" s="116">
        <f t="shared" si="0"/>
        <v>0</v>
      </c>
      <c r="K13" s="116">
        <f t="shared" si="0"/>
        <v>0</v>
      </c>
      <c r="L13" s="116">
        <f t="shared" si="0"/>
        <v>0</v>
      </c>
      <c r="M13" s="116">
        <f t="shared" si="0"/>
        <v>0</v>
      </c>
      <c r="N13" s="171">
        <f t="shared" si="0"/>
        <v>0</v>
      </c>
      <c r="O13" s="174"/>
      <c r="P13" s="59"/>
    </row>
    <row r="14" spans="2:19" x14ac:dyDescent="0.2">
      <c r="B14" s="6"/>
      <c r="C14" s="182" t="s">
        <v>103</v>
      </c>
      <c r="D14" s="168" t="s">
        <v>1</v>
      </c>
      <c r="E14" s="95" t="s">
        <v>22</v>
      </c>
      <c r="F14" s="95" t="s">
        <v>88</v>
      </c>
      <c r="G14" s="276" t="s">
        <v>92</v>
      </c>
      <c r="H14" s="276" t="s">
        <v>95</v>
      </c>
      <c r="I14" s="95" t="s">
        <v>29</v>
      </c>
      <c r="J14" s="95" t="s">
        <v>50</v>
      </c>
      <c r="K14" s="95" t="s">
        <v>28</v>
      </c>
      <c r="L14" s="96" t="s">
        <v>6</v>
      </c>
      <c r="M14" s="97" t="s">
        <v>3</v>
      </c>
      <c r="N14" s="96" t="s">
        <v>4</v>
      </c>
      <c r="O14" s="181" t="s">
        <v>103</v>
      </c>
      <c r="P14" s="101"/>
    </row>
    <row r="15" spans="2:19" x14ac:dyDescent="0.2">
      <c r="B15" s="6"/>
      <c r="C15" s="177">
        <v>1</v>
      </c>
      <c r="D15" s="82"/>
      <c r="E15" s="83"/>
      <c r="F15" s="84"/>
      <c r="G15" s="84"/>
      <c r="H15" s="84"/>
      <c r="I15" s="296"/>
      <c r="J15" s="90">
        <f>I15-M15</f>
        <v>0</v>
      </c>
      <c r="K15" s="277"/>
      <c r="L15" s="87">
        <f>K15-N15</f>
        <v>0</v>
      </c>
      <c r="M15" s="18">
        <f>IF(OR(F15=Konti!$D$24,F15=Konti!$D$27,F15=Konti!$D$37),0,I15*0.2)</f>
        <v>0</v>
      </c>
      <c r="N15" s="24">
        <f>K15*0.2</f>
        <v>0</v>
      </c>
      <c r="O15" s="180">
        <v>1</v>
      </c>
      <c r="P15" s="101"/>
    </row>
    <row r="16" spans="2:19" x14ac:dyDescent="0.2">
      <c r="B16" s="6"/>
      <c r="C16" s="187">
        <v>2</v>
      </c>
      <c r="D16" s="82"/>
      <c r="E16" s="83"/>
      <c r="F16" s="84"/>
      <c r="G16" s="84"/>
      <c r="H16" s="84"/>
      <c r="I16" s="86"/>
      <c r="J16" s="90">
        <f t="shared" ref="J16:J79" si="1">I16-M16</f>
        <v>0</v>
      </c>
      <c r="K16" s="277"/>
      <c r="L16" s="87">
        <f t="shared" ref="L16:L79" si="2">K16-N16</f>
        <v>0</v>
      </c>
      <c r="M16" s="18">
        <f>IF(OR(F16=Konti!$D$24,F16=Konti!$D$27,F16=Konti!$D$37),0,I16*0.2)</f>
        <v>0</v>
      </c>
      <c r="N16" s="24">
        <f t="shared" ref="N16:N79" si="3">K16*0.2</f>
        <v>0</v>
      </c>
      <c r="O16" s="180">
        <v>2</v>
      </c>
      <c r="P16" s="101"/>
    </row>
    <row r="17" spans="2:16" x14ac:dyDescent="0.2">
      <c r="B17" s="6"/>
      <c r="C17" s="187">
        <v>3</v>
      </c>
      <c r="D17" s="82"/>
      <c r="E17" s="83"/>
      <c r="F17" s="84"/>
      <c r="G17" s="84"/>
      <c r="H17" s="84"/>
      <c r="I17" s="86"/>
      <c r="J17" s="90">
        <f t="shared" si="1"/>
        <v>0</v>
      </c>
      <c r="K17" s="277"/>
      <c r="L17" s="87">
        <f t="shared" si="2"/>
        <v>0</v>
      </c>
      <c r="M17" s="18">
        <f>IF(OR(F17=Konti!$D$24,F17=Konti!$D$27,F17=Konti!$D$37),0,I17*0.2)</f>
        <v>0</v>
      </c>
      <c r="N17" s="24">
        <f t="shared" si="3"/>
        <v>0</v>
      </c>
      <c r="O17" s="180">
        <v>3</v>
      </c>
      <c r="P17" s="101"/>
    </row>
    <row r="18" spans="2:16" x14ac:dyDescent="0.2">
      <c r="B18" s="6"/>
      <c r="C18" s="187">
        <v>4</v>
      </c>
      <c r="D18" s="82"/>
      <c r="E18" s="83"/>
      <c r="F18" s="84"/>
      <c r="G18" s="84"/>
      <c r="H18" s="84"/>
      <c r="I18" s="86"/>
      <c r="J18" s="90">
        <f t="shared" si="1"/>
        <v>0</v>
      </c>
      <c r="K18" s="277"/>
      <c r="L18" s="87">
        <f t="shared" si="2"/>
        <v>0</v>
      </c>
      <c r="M18" s="18">
        <f>IF(OR(F18=Konti!$D$24,F18=Konti!$D$27,F18=Konti!$D$37),0,I18*0.2)</f>
        <v>0</v>
      </c>
      <c r="N18" s="24">
        <f t="shared" si="3"/>
        <v>0</v>
      </c>
      <c r="O18" s="180">
        <v>4</v>
      </c>
      <c r="P18" s="101"/>
    </row>
    <row r="19" spans="2:16" x14ac:dyDescent="0.2">
      <c r="B19" s="6"/>
      <c r="C19" s="187">
        <v>5</v>
      </c>
      <c r="D19" s="82"/>
      <c r="E19" s="83"/>
      <c r="F19" s="84"/>
      <c r="G19" s="84"/>
      <c r="H19" s="84"/>
      <c r="I19" s="86"/>
      <c r="J19" s="90">
        <f t="shared" si="1"/>
        <v>0</v>
      </c>
      <c r="K19" s="277"/>
      <c r="L19" s="87">
        <f t="shared" si="2"/>
        <v>0</v>
      </c>
      <c r="M19" s="18">
        <f>IF(OR(F19=Konti!$D$24,F19=Konti!$D$27,F19=Konti!$D$37),0,I19*0.2)</f>
        <v>0</v>
      </c>
      <c r="N19" s="24">
        <f t="shared" si="3"/>
        <v>0</v>
      </c>
      <c r="O19" s="180">
        <v>5</v>
      </c>
      <c r="P19" s="101"/>
    </row>
    <row r="20" spans="2:16" x14ac:dyDescent="0.2">
      <c r="B20" s="6"/>
      <c r="C20" s="187">
        <v>6</v>
      </c>
      <c r="D20" s="82"/>
      <c r="E20" s="83"/>
      <c r="F20" s="84"/>
      <c r="G20" s="84"/>
      <c r="H20" s="84"/>
      <c r="I20" s="86"/>
      <c r="J20" s="90">
        <f t="shared" si="1"/>
        <v>0</v>
      </c>
      <c r="K20" s="277"/>
      <c r="L20" s="87">
        <f t="shared" si="2"/>
        <v>0</v>
      </c>
      <c r="M20" s="18">
        <f>IF(OR(F20=Konti!$D$24,F20=Konti!$D$27,F20=Konti!$D$37),0,I20*0.2)</f>
        <v>0</v>
      </c>
      <c r="N20" s="24">
        <f t="shared" si="3"/>
        <v>0</v>
      </c>
      <c r="O20" s="180">
        <v>6</v>
      </c>
      <c r="P20" s="101"/>
    </row>
    <row r="21" spans="2:16" x14ac:dyDescent="0.2">
      <c r="B21" s="6"/>
      <c r="C21" s="187">
        <v>7</v>
      </c>
      <c r="D21" s="82"/>
      <c r="E21" s="83"/>
      <c r="F21" s="84"/>
      <c r="G21" s="84"/>
      <c r="H21" s="84"/>
      <c r="I21" s="86"/>
      <c r="J21" s="90">
        <f t="shared" si="1"/>
        <v>0</v>
      </c>
      <c r="K21" s="277"/>
      <c r="L21" s="87">
        <f t="shared" si="2"/>
        <v>0</v>
      </c>
      <c r="M21" s="18">
        <f>IF(OR(F21=Konti!$D$24,F21=Konti!$D$27,F21=Konti!$D$37),0,I21*0.2)</f>
        <v>0</v>
      </c>
      <c r="N21" s="24">
        <f t="shared" si="3"/>
        <v>0</v>
      </c>
      <c r="O21" s="180">
        <v>7</v>
      </c>
      <c r="P21" s="101"/>
    </row>
    <row r="22" spans="2:16" x14ac:dyDescent="0.2">
      <c r="B22" s="6"/>
      <c r="C22" s="187">
        <v>8</v>
      </c>
      <c r="D22" s="82"/>
      <c r="E22" s="83"/>
      <c r="F22" s="84"/>
      <c r="G22" s="84"/>
      <c r="H22" s="84"/>
      <c r="I22" s="86"/>
      <c r="J22" s="90">
        <f t="shared" si="1"/>
        <v>0</v>
      </c>
      <c r="K22" s="277"/>
      <c r="L22" s="87">
        <f t="shared" si="2"/>
        <v>0</v>
      </c>
      <c r="M22" s="18">
        <f>IF(OR(F22=Konti!$D$24,F22=Konti!$D$27,F22=Konti!$D$37),0,I22*0.2)</f>
        <v>0</v>
      </c>
      <c r="N22" s="24">
        <f t="shared" si="3"/>
        <v>0</v>
      </c>
      <c r="O22" s="180">
        <v>8</v>
      </c>
      <c r="P22" s="101"/>
    </row>
    <row r="23" spans="2:16" x14ac:dyDescent="0.2">
      <c r="B23" s="6"/>
      <c r="C23" s="187">
        <v>9</v>
      </c>
      <c r="D23" s="82"/>
      <c r="E23" s="83"/>
      <c r="F23" s="84"/>
      <c r="G23" s="84"/>
      <c r="H23" s="84"/>
      <c r="I23" s="86"/>
      <c r="J23" s="90">
        <f t="shared" si="1"/>
        <v>0</v>
      </c>
      <c r="K23" s="277"/>
      <c r="L23" s="87">
        <f t="shared" si="2"/>
        <v>0</v>
      </c>
      <c r="M23" s="18">
        <f>IF(OR(F23=Konti!$D$24,F23=Konti!$D$27,F23=Konti!$D$37),0,I23*0.2)</f>
        <v>0</v>
      </c>
      <c r="N23" s="24">
        <f t="shared" si="3"/>
        <v>0</v>
      </c>
      <c r="O23" s="180">
        <v>9</v>
      </c>
      <c r="P23" s="101"/>
    </row>
    <row r="24" spans="2:16" x14ac:dyDescent="0.2">
      <c r="B24" s="6"/>
      <c r="C24" s="187">
        <v>10</v>
      </c>
      <c r="D24" s="82"/>
      <c r="E24" s="83"/>
      <c r="F24" s="84"/>
      <c r="G24" s="84"/>
      <c r="H24" s="84"/>
      <c r="I24" s="86"/>
      <c r="J24" s="90">
        <f t="shared" si="1"/>
        <v>0</v>
      </c>
      <c r="K24" s="277"/>
      <c r="L24" s="87">
        <f t="shared" si="2"/>
        <v>0</v>
      </c>
      <c r="M24" s="18">
        <f>IF(OR(F24=Konti!$D$24,F24=Konti!$D$27,F24=Konti!$D$37),0,I24*0.2)</f>
        <v>0</v>
      </c>
      <c r="N24" s="24">
        <f t="shared" si="3"/>
        <v>0</v>
      </c>
      <c r="O24" s="180">
        <v>10</v>
      </c>
      <c r="P24" s="101"/>
    </row>
    <row r="25" spans="2:16" x14ac:dyDescent="0.2">
      <c r="B25" s="6"/>
      <c r="C25" s="187">
        <v>11</v>
      </c>
      <c r="D25" s="82"/>
      <c r="E25" s="83"/>
      <c r="F25" s="84"/>
      <c r="G25" s="84"/>
      <c r="H25" s="84"/>
      <c r="I25" s="86"/>
      <c r="J25" s="90">
        <f t="shared" si="1"/>
        <v>0</v>
      </c>
      <c r="K25" s="277"/>
      <c r="L25" s="87">
        <f t="shared" si="2"/>
        <v>0</v>
      </c>
      <c r="M25" s="18">
        <f>IF(OR(F25=Konti!$D$24,F25=Konti!$D$27,F25=Konti!$D$37),0,I25*0.2)</f>
        <v>0</v>
      </c>
      <c r="N25" s="24">
        <f t="shared" si="3"/>
        <v>0</v>
      </c>
      <c r="O25" s="180">
        <v>11</v>
      </c>
      <c r="P25" s="101"/>
    </row>
    <row r="26" spans="2:16" x14ac:dyDescent="0.2">
      <c r="B26" s="6"/>
      <c r="C26" s="187">
        <v>12</v>
      </c>
      <c r="D26" s="82"/>
      <c r="E26" s="83"/>
      <c r="F26" s="84"/>
      <c r="G26" s="84"/>
      <c r="H26" s="84"/>
      <c r="I26" s="86"/>
      <c r="J26" s="90">
        <f t="shared" si="1"/>
        <v>0</v>
      </c>
      <c r="K26" s="277"/>
      <c r="L26" s="87">
        <f t="shared" si="2"/>
        <v>0</v>
      </c>
      <c r="M26" s="18">
        <f>IF(OR(F26=Konti!$D$24,F26=Konti!$D$27,F26=Konti!$D$37),0,I26*0.2)</f>
        <v>0</v>
      </c>
      <c r="N26" s="24">
        <f t="shared" si="3"/>
        <v>0</v>
      </c>
      <c r="O26" s="180">
        <v>12</v>
      </c>
      <c r="P26" s="101"/>
    </row>
    <row r="27" spans="2:16" x14ac:dyDescent="0.2">
      <c r="B27" s="6"/>
      <c r="C27" s="187">
        <v>13</v>
      </c>
      <c r="D27" s="82"/>
      <c r="E27" s="83"/>
      <c r="F27" s="84"/>
      <c r="G27" s="84"/>
      <c r="H27" s="84"/>
      <c r="I27" s="86"/>
      <c r="J27" s="90">
        <f t="shared" si="1"/>
        <v>0</v>
      </c>
      <c r="K27" s="277"/>
      <c r="L27" s="87">
        <f t="shared" si="2"/>
        <v>0</v>
      </c>
      <c r="M27" s="18">
        <f>IF(OR(F27=Konti!$D$24,F27=Konti!$D$27,F27=Konti!$D$37),0,I27*0.2)</f>
        <v>0</v>
      </c>
      <c r="N27" s="24">
        <f t="shared" si="3"/>
        <v>0</v>
      </c>
      <c r="O27" s="180">
        <v>13</v>
      </c>
      <c r="P27" s="101"/>
    </row>
    <row r="28" spans="2:16" x14ac:dyDescent="0.2">
      <c r="B28" s="6"/>
      <c r="C28" s="187">
        <v>14</v>
      </c>
      <c r="D28" s="82"/>
      <c r="E28" s="83"/>
      <c r="F28" s="84"/>
      <c r="G28" s="84"/>
      <c r="H28" s="84"/>
      <c r="I28" s="86"/>
      <c r="J28" s="90">
        <f t="shared" si="1"/>
        <v>0</v>
      </c>
      <c r="K28" s="277"/>
      <c r="L28" s="87">
        <f t="shared" si="2"/>
        <v>0</v>
      </c>
      <c r="M28" s="18">
        <f>IF(OR(F28=Konti!$D$24,F28=Konti!$D$27,F28=Konti!$D$37),0,I28*0.2)</f>
        <v>0</v>
      </c>
      <c r="N28" s="24">
        <f t="shared" si="3"/>
        <v>0</v>
      </c>
      <c r="O28" s="180">
        <v>14</v>
      </c>
      <c r="P28" s="101"/>
    </row>
    <row r="29" spans="2:16" x14ac:dyDescent="0.2">
      <c r="B29" s="6"/>
      <c r="C29" s="187">
        <v>15</v>
      </c>
      <c r="D29" s="82"/>
      <c r="E29" s="83"/>
      <c r="F29" s="84"/>
      <c r="G29" s="84"/>
      <c r="H29" s="84"/>
      <c r="I29" s="86"/>
      <c r="J29" s="90">
        <f t="shared" si="1"/>
        <v>0</v>
      </c>
      <c r="K29" s="277"/>
      <c r="L29" s="87">
        <f t="shared" si="2"/>
        <v>0</v>
      </c>
      <c r="M29" s="18">
        <f>IF(OR(F29=Konti!$D$24,F29=Konti!$D$27,F29=Konti!$D$37),0,I29*0.2)</f>
        <v>0</v>
      </c>
      <c r="N29" s="24">
        <f t="shared" si="3"/>
        <v>0</v>
      </c>
      <c r="O29" s="180">
        <v>15</v>
      </c>
      <c r="P29" s="101"/>
    </row>
    <row r="30" spans="2:16" x14ac:dyDescent="0.2">
      <c r="B30" s="6"/>
      <c r="C30" s="187">
        <v>16</v>
      </c>
      <c r="D30" s="82"/>
      <c r="E30" s="83"/>
      <c r="F30" s="84"/>
      <c r="G30" s="84"/>
      <c r="H30" s="84"/>
      <c r="I30" s="86"/>
      <c r="J30" s="90">
        <f t="shared" si="1"/>
        <v>0</v>
      </c>
      <c r="K30" s="277"/>
      <c r="L30" s="87">
        <f t="shared" si="2"/>
        <v>0</v>
      </c>
      <c r="M30" s="18">
        <f>IF(OR(F30=Konti!$D$24,F30=Konti!$D$27,F30=Konti!$D$37),0,I30*0.2)</f>
        <v>0</v>
      </c>
      <c r="N30" s="24">
        <f t="shared" si="3"/>
        <v>0</v>
      </c>
      <c r="O30" s="180">
        <v>16</v>
      </c>
      <c r="P30" s="101"/>
    </row>
    <row r="31" spans="2:16" x14ac:dyDescent="0.2">
      <c r="B31" s="6"/>
      <c r="C31" s="187">
        <v>17</v>
      </c>
      <c r="D31" s="82"/>
      <c r="E31" s="83"/>
      <c r="F31" s="84"/>
      <c r="G31" s="84"/>
      <c r="H31" s="84"/>
      <c r="I31" s="86"/>
      <c r="J31" s="90">
        <f t="shared" si="1"/>
        <v>0</v>
      </c>
      <c r="K31" s="277"/>
      <c r="L31" s="87">
        <f t="shared" si="2"/>
        <v>0</v>
      </c>
      <c r="M31" s="18">
        <f>IF(OR(F31=Konti!$D$24,F31=Konti!$D$27,F31=Konti!$D$37),0,I31*0.2)</f>
        <v>0</v>
      </c>
      <c r="N31" s="24">
        <f t="shared" si="3"/>
        <v>0</v>
      </c>
      <c r="O31" s="180">
        <v>17</v>
      </c>
      <c r="P31" s="101"/>
    </row>
    <row r="32" spans="2:16" x14ac:dyDescent="0.2">
      <c r="B32" s="6"/>
      <c r="C32" s="187">
        <v>18</v>
      </c>
      <c r="D32" s="82"/>
      <c r="E32" s="83"/>
      <c r="F32" s="84"/>
      <c r="G32" s="84"/>
      <c r="H32" s="84"/>
      <c r="I32" s="86"/>
      <c r="J32" s="90">
        <f t="shared" si="1"/>
        <v>0</v>
      </c>
      <c r="K32" s="277"/>
      <c r="L32" s="87">
        <f t="shared" si="2"/>
        <v>0</v>
      </c>
      <c r="M32" s="18">
        <f>IF(OR(F32=Konti!$D$24,F32=Konti!$D$27,F32=Konti!$D$37),0,I32*0.2)</f>
        <v>0</v>
      </c>
      <c r="N32" s="24">
        <f t="shared" si="3"/>
        <v>0</v>
      </c>
      <c r="O32" s="180">
        <v>18</v>
      </c>
      <c r="P32" s="101"/>
    </row>
    <row r="33" spans="2:16" x14ac:dyDescent="0.2">
      <c r="B33" s="6"/>
      <c r="C33" s="187">
        <v>19</v>
      </c>
      <c r="D33" s="82"/>
      <c r="E33" s="83"/>
      <c r="F33" s="84"/>
      <c r="G33" s="84"/>
      <c r="H33" s="84"/>
      <c r="I33" s="86"/>
      <c r="J33" s="90">
        <f t="shared" si="1"/>
        <v>0</v>
      </c>
      <c r="K33" s="277"/>
      <c r="L33" s="87">
        <f t="shared" si="2"/>
        <v>0</v>
      </c>
      <c r="M33" s="18">
        <f>IF(OR(F33=Konti!$D$24,F33=Konti!$D$27,F33=Konti!$D$37),0,I33*0.2)</f>
        <v>0</v>
      </c>
      <c r="N33" s="24">
        <f t="shared" si="3"/>
        <v>0</v>
      </c>
      <c r="O33" s="180">
        <v>19</v>
      </c>
      <c r="P33" s="101"/>
    </row>
    <row r="34" spans="2:16" x14ac:dyDescent="0.2">
      <c r="B34" s="6"/>
      <c r="C34" s="187">
        <v>20</v>
      </c>
      <c r="D34" s="82"/>
      <c r="E34" s="83"/>
      <c r="F34" s="84"/>
      <c r="G34" s="84"/>
      <c r="H34" s="84"/>
      <c r="I34" s="86"/>
      <c r="J34" s="90">
        <f t="shared" si="1"/>
        <v>0</v>
      </c>
      <c r="K34" s="277"/>
      <c r="L34" s="87">
        <f t="shared" si="2"/>
        <v>0</v>
      </c>
      <c r="M34" s="18">
        <f>IF(OR(F34=Konti!$D$24,F34=Konti!$D$27,F34=Konti!$D$37),0,I34*0.2)</f>
        <v>0</v>
      </c>
      <c r="N34" s="24">
        <f t="shared" si="3"/>
        <v>0</v>
      </c>
      <c r="O34" s="180">
        <v>20</v>
      </c>
      <c r="P34" s="101"/>
    </row>
    <row r="35" spans="2:16" x14ac:dyDescent="0.2">
      <c r="B35" s="6"/>
      <c r="C35" s="187">
        <v>21</v>
      </c>
      <c r="D35" s="82"/>
      <c r="E35" s="83"/>
      <c r="F35" s="84"/>
      <c r="G35" s="84"/>
      <c r="H35" s="84"/>
      <c r="I35" s="86"/>
      <c r="J35" s="90">
        <f t="shared" si="1"/>
        <v>0</v>
      </c>
      <c r="K35" s="277"/>
      <c r="L35" s="87">
        <f t="shared" si="2"/>
        <v>0</v>
      </c>
      <c r="M35" s="18">
        <f>IF(OR(F35=Konti!$D$24,F35=Konti!$D$27,F35=Konti!$D$37),0,I35*0.2)</f>
        <v>0</v>
      </c>
      <c r="N35" s="24">
        <f t="shared" si="3"/>
        <v>0</v>
      </c>
      <c r="O35" s="180">
        <v>21</v>
      </c>
      <c r="P35" s="101"/>
    </row>
    <row r="36" spans="2:16" x14ac:dyDescent="0.2">
      <c r="B36" s="6"/>
      <c r="C36" s="187">
        <v>22</v>
      </c>
      <c r="D36" s="82"/>
      <c r="E36" s="83"/>
      <c r="F36" s="84"/>
      <c r="G36" s="84"/>
      <c r="H36" s="84"/>
      <c r="I36" s="86"/>
      <c r="J36" s="90">
        <f t="shared" si="1"/>
        <v>0</v>
      </c>
      <c r="K36" s="277"/>
      <c r="L36" s="87">
        <f t="shared" si="2"/>
        <v>0</v>
      </c>
      <c r="M36" s="18">
        <f>IF(OR(F36=Konti!$D$24,F36=Konti!$D$27,F36=Konti!$D$37),0,I36*0.2)</f>
        <v>0</v>
      </c>
      <c r="N36" s="24">
        <f t="shared" si="3"/>
        <v>0</v>
      </c>
      <c r="O36" s="180">
        <v>22</v>
      </c>
      <c r="P36" s="101"/>
    </row>
    <row r="37" spans="2:16" x14ac:dyDescent="0.2">
      <c r="B37" s="6"/>
      <c r="C37" s="187">
        <v>23</v>
      </c>
      <c r="D37" s="82"/>
      <c r="E37" s="83"/>
      <c r="F37" s="84"/>
      <c r="G37" s="84"/>
      <c r="H37" s="84"/>
      <c r="I37" s="86"/>
      <c r="J37" s="90">
        <f t="shared" si="1"/>
        <v>0</v>
      </c>
      <c r="K37" s="277"/>
      <c r="L37" s="87">
        <f t="shared" si="2"/>
        <v>0</v>
      </c>
      <c r="M37" s="18">
        <f>IF(OR(F37=Konti!$D$24,F37=Konti!$D$27,F37=Konti!$D$37),0,I37*0.2)</f>
        <v>0</v>
      </c>
      <c r="N37" s="24">
        <f t="shared" si="3"/>
        <v>0</v>
      </c>
      <c r="O37" s="180">
        <v>23</v>
      </c>
      <c r="P37" s="101"/>
    </row>
    <row r="38" spans="2:16" x14ac:dyDescent="0.2">
      <c r="B38" s="6"/>
      <c r="C38" s="187">
        <v>24</v>
      </c>
      <c r="D38" s="82"/>
      <c r="E38" s="83"/>
      <c r="F38" s="84"/>
      <c r="G38" s="84"/>
      <c r="H38" s="84"/>
      <c r="I38" s="86"/>
      <c r="J38" s="90">
        <f t="shared" si="1"/>
        <v>0</v>
      </c>
      <c r="K38" s="277"/>
      <c r="L38" s="87">
        <f t="shared" si="2"/>
        <v>0</v>
      </c>
      <c r="M38" s="18">
        <f>IF(OR(F38=Konti!$D$24,F38=Konti!$D$27,F38=Konti!$D$37),0,I38*0.2)</f>
        <v>0</v>
      </c>
      <c r="N38" s="24">
        <f t="shared" si="3"/>
        <v>0</v>
      </c>
      <c r="O38" s="180">
        <v>24</v>
      </c>
      <c r="P38" s="101"/>
    </row>
    <row r="39" spans="2:16" x14ac:dyDescent="0.2">
      <c r="B39" s="6"/>
      <c r="C39" s="187">
        <v>25</v>
      </c>
      <c r="D39" s="82"/>
      <c r="E39" s="83"/>
      <c r="F39" s="84"/>
      <c r="G39" s="84"/>
      <c r="H39" s="84"/>
      <c r="I39" s="86"/>
      <c r="J39" s="90">
        <f t="shared" si="1"/>
        <v>0</v>
      </c>
      <c r="K39" s="277"/>
      <c r="L39" s="87">
        <f t="shared" si="2"/>
        <v>0</v>
      </c>
      <c r="M39" s="18">
        <f>IF(OR(F39=Konti!$D$24,F39=Konti!$D$27,F39=Konti!$D$37),0,I39*0.2)</f>
        <v>0</v>
      </c>
      <c r="N39" s="24">
        <f t="shared" si="3"/>
        <v>0</v>
      </c>
      <c r="O39" s="180">
        <v>25</v>
      </c>
      <c r="P39" s="101"/>
    </row>
    <row r="40" spans="2:16" x14ac:dyDescent="0.2">
      <c r="B40" s="6"/>
      <c r="C40" s="187">
        <v>26</v>
      </c>
      <c r="D40" s="82"/>
      <c r="E40" s="83"/>
      <c r="F40" s="84"/>
      <c r="G40" s="84"/>
      <c r="H40" s="84"/>
      <c r="I40" s="86"/>
      <c r="J40" s="90">
        <f t="shared" si="1"/>
        <v>0</v>
      </c>
      <c r="K40" s="277"/>
      <c r="L40" s="87">
        <f t="shared" si="2"/>
        <v>0</v>
      </c>
      <c r="M40" s="18">
        <f>IF(OR(F40=Konti!$D$24,F40=Konti!$D$27,F40=Konti!$D$37),0,I40*0.2)</f>
        <v>0</v>
      </c>
      <c r="N40" s="24">
        <f t="shared" si="3"/>
        <v>0</v>
      </c>
      <c r="O40" s="180">
        <v>26</v>
      </c>
      <c r="P40" s="101"/>
    </row>
    <row r="41" spans="2:16" x14ac:dyDescent="0.2">
      <c r="B41" s="6"/>
      <c r="C41" s="187">
        <v>27</v>
      </c>
      <c r="D41" s="82"/>
      <c r="E41" s="83"/>
      <c r="F41" s="84"/>
      <c r="G41" s="84"/>
      <c r="H41" s="84"/>
      <c r="I41" s="86"/>
      <c r="J41" s="90">
        <f t="shared" si="1"/>
        <v>0</v>
      </c>
      <c r="K41" s="277"/>
      <c r="L41" s="87">
        <f t="shared" si="2"/>
        <v>0</v>
      </c>
      <c r="M41" s="18">
        <f>IF(OR(F41=Konti!$D$24,F41=Konti!$D$27,F41=Konti!$D$37),0,I41*0.2)</f>
        <v>0</v>
      </c>
      <c r="N41" s="24">
        <f t="shared" si="3"/>
        <v>0</v>
      </c>
      <c r="O41" s="180">
        <v>27</v>
      </c>
      <c r="P41" s="101"/>
    </row>
    <row r="42" spans="2:16" x14ac:dyDescent="0.2">
      <c r="B42" s="6"/>
      <c r="C42" s="187">
        <v>28</v>
      </c>
      <c r="D42" s="82"/>
      <c r="E42" s="83"/>
      <c r="F42" s="84"/>
      <c r="G42" s="84"/>
      <c r="H42" s="84"/>
      <c r="I42" s="86"/>
      <c r="J42" s="90">
        <f t="shared" si="1"/>
        <v>0</v>
      </c>
      <c r="K42" s="277"/>
      <c r="L42" s="87">
        <f t="shared" si="2"/>
        <v>0</v>
      </c>
      <c r="M42" s="18">
        <f>IF(OR(F42=Konti!$D$24,F42=Konti!$D$27,F42=Konti!$D$37),0,I42*0.2)</f>
        <v>0</v>
      </c>
      <c r="N42" s="24">
        <f t="shared" si="3"/>
        <v>0</v>
      </c>
      <c r="O42" s="180">
        <v>28</v>
      </c>
      <c r="P42" s="101"/>
    </row>
    <row r="43" spans="2:16" x14ac:dyDescent="0.2">
      <c r="B43" s="6"/>
      <c r="C43" s="187">
        <v>29</v>
      </c>
      <c r="D43" s="82"/>
      <c r="E43" s="83"/>
      <c r="F43" s="84"/>
      <c r="G43" s="84"/>
      <c r="H43" s="84"/>
      <c r="I43" s="86"/>
      <c r="J43" s="90">
        <f t="shared" si="1"/>
        <v>0</v>
      </c>
      <c r="K43" s="277"/>
      <c r="L43" s="87">
        <f t="shared" si="2"/>
        <v>0</v>
      </c>
      <c r="M43" s="18">
        <f>IF(OR(F43=Konti!$D$24,F43=Konti!$D$27,F43=Konti!$D$37),0,I43*0.2)</f>
        <v>0</v>
      </c>
      <c r="N43" s="24">
        <f t="shared" si="3"/>
        <v>0</v>
      </c>
      <c r="O43" s="180">
        <v>29</v>
      </c>
      <c r="P43" s="101"/>
    </row>
    <row r="44" spans="2:16" x14ac:dyDescent="0.2">
      <c r="B44" s="6"/>
      <c r="C44" s="187">
        <v>30</v>
      </c>
      <c r="D44" s="82"/>
      <c r="E44" s="83"/>
      <c r="F44" s="84"/>
      <c r="G44" s="84"/>
      <c r="H44" s="84"/>
      <c r="I44" s="86"/>
      <c r="J44" s="90">
        <f t="shared" si="1"/>
        <v>0</v>
      </c>
      <c r="K44" s="277"/>
      <c r="L44" s="87">
        <f t="shared" si="2"/>
        <v>0</v>
      </c>
      <c r="M44" s="18">
        <f>IF(OR(F44=Konti!$D$24,F44=Konti!$D$27,F44=Konti!$D$37),0,I44*0.2)</f>
        <v>0</v>
      </c>
      <c r="N44" s="24">
        <f t="shared" si="3"/>
        <v>0</v>
      </c>
      <c r="O44" s="180">
        <v>30</v>
      </c>
      <c r="P44" s="101"/>
    </row>
    <row r="45" spans="2:16" x14ac:dyDescent="0.2">
      <c r="B45" s="6"/>
      <c r="C45" s="187">
        <v>31</v>
      </c>
      <c r="D45" s="82"/>
      <c r="E45" s="83"/>
      <c r="F45" s="84"/>
      <c r="G45" s="84"/>
      <c r="H45" s="84"/>
      <c r="I45" s="86"/>
      <c r="J45" s="90">
        <f t="shared" si="1"/>
        <v>0</v>
      </c>
      <c r="K45" s="277"/>
      <c r="L45" s="87">
        <f t="shared" si="2"/>
        <v>0</v>
      </c>
      <c r="M45" s="18">
        <f>IF(OR(F45=Konti!$D$24,F45=Konti!$D$27,F45=Konti!$D$37),0,I45*0.2)</f>
        <v>0</v>
      </c>
      <c r="N45" s="24">
        <f t="shared" si="3"/>
        <v>0</v>
      </c>
      <c r="O45" s="180">
        <v>31</v>
      </c>
      <c r="P45" s="101"/>
    </row>
    <row r="46" spans="2:16" x14ac:dyDescent="0.2">
      <c r="B46" s="6"/>
      <c r="C46" s="187">
        <v>32</v>
      </c>
      <c r="D46" s="82"/>
      <c r="E46" s="83"/>
      <c r="F46" s="84"/>
      <c r="G46" s="84"/>
      <c r="H46" s="84"/>
      <c r="I46" s="86"/>
      <c r="J46" s="90">
        <f t="shared" si="1"/>
        <v>0</v>
      </c>
      <c r="K46" s="277"/>
      <c r="L46" s="87">
        <f t="shared" si="2"/>
        <v>0</v>
      </c>
      <c r="M46" s="18">
        <f>IF(OR(F46=Konti!$D$24,F46=Konti!$D$27,F46=Konti!$D$37),0,I46*0.2)</f>
        <v>0</v>
      </c>
      <c r="N46" s="24">
        <f t="shared" si="3"/>
        <v>0</v>
      </c>
      <c r="O46" s="180">
        <v>32</v>
      </c>
      <c r="P46" s="101"/>
    </row>
    <row r="47" spans="2:16" x14ac:dyDescent="0.2">
      <c r="B47" s="6"/>
      <c r="C47" s="187">
        <v>33</v>
      </c>
      <c r="D47" s="82"/>
      <c r="E47" s="83"/>
      <c r="F47" s="84"/>
      <c r="G47" s="84"/>
      <c r="H47" s="84"/>
      <c r="I47" s="86"/>
      <c r="J47" s="90">
        <f t="shared" si="1"/>
        <v>0</v>
      </c>
      <c r="K47" s="277"/>
      <c r="L47" s="87">
        <f t="shared" si="2"/>
        <v>0</v>
      </c>
      <c r="M47" s="18">
        <f>IF(OR(F47=Konti!$D$24,F47=Konti!$D$27,F47=Konti!$D$37),0,I47*0.2)</f>
        <v>0</v>
      </c>
      <c r="N47" s="24">
        <f t="shared" si="3"/>
        <v>0</v>
      </c>
      <c r="O47" s="180">
        <v>33</v>
      </c>
      <c r="P47" s="101"/>
    </row>
    <row r="48" spans="2:16" x14ac:dyDescent="0.2">
      <c r="B48" s="6"/>
      <c r="C48" s="187">
        <v>34</v>
      </c>
      <c r="D48" s="82"/>
      <c r="E48" s="83"/>
      <c r="F48" s="84"/>
      <c r="G48" s="84"/>
      <c r="H48" s="84"/>
      <c r="I48" s="86"/>
      <c r="J48" s="90">
        <f t="shared" si="1"/>
        <v>0</v>
      </c>
      <c r="K48" s="277"/>
      <c r="L48" s="87">
        <f t="shared" si="2"/>
        <v>0</v>
      </c>
      <c r="M48" s="18">
        <f>IF(OR(F48=Konti!$D$24,F48=Konti!$D$27,F48=Konti!$D$37),0,I48*0.2)</f>
        <v>0</v>
      </c>
      <c r="N48" s="24">
        <f t="shared" si="3"/>
        <v>0</v>
      </c>
      <c r="O48" s="180">
        <v>34</v>
      </c>
      <c r="P48" s="101"/>
    </row>
    <row r="49" spans="2:16" x14ac:dyDescent="0.2">
      <c r="B49" s="6"/>
      <c r="C49" s="187">
        <v>35</v>
      </c>
      <c r="D49" s="82"/>
      <c r="E49" s="83"/>
      <c r="F49" s="84"/>
      <c r="G49" s="84"/>
      <c r="H49" s="84"/>
      <c r="I49" s="86"/>
      <c r="J49" s="90">
        <f t="shared" si="1"/>
        <v>0</v>
      </c>
      <c r="K49" s="277"/>
      <c r="L49" s="87">
        <f t="shared" si="2"/>
        <v>0</v>
      </c>
      <c r="M49" s="18">
        <f>IF(OR(F49=Konti!$D$24,F49=Konti!$D$27,F49=Konti!$D$37),0,I49*0.2)</f>
        <v>0</v>
      </c>
      <c r="N49" s="24">
        <f t="shared" si="3"/>
        <v>0</v>
      </c>
      <c r="O49" s="180">
        <v>35</v>
      </c>
      <c r="P49" s="101"/>
    </row>
    <row r="50" spans="2:16" x14ac:dyDescent="0.2">
      <c r="B50" s="6"/>
      <c r="C50" s="187">
        <v>36</v>
      </c>
      <c r="D50" s="82"/>
      <c r="E50" s="83"/>
      <c r="F50" s="84"/>
      <c r="G50" s="84"/>
      <c r="H50" s="84"/>
      <c r="I50" s="86"/>
      <c r="J50" s="90">
        <f t="shared" si="1"/>
        <v>0</v>
      </c>
      <c r="K50" s="277"/>
      <c r="L50" s="87">
        <f t="shared" si="2"/>
        <v>0</v>
      </c>
      <c r="M50" s="18">
        <f>IF(OR(F50=Konti!$D$24,F50=Konti!$D$27,F50=Konti!$D$37),0,I50*0.2)</f>
        <v>0</v>
      </c>
      <c r="N50" s="24">
        <f t="shared" si="3"/>
        <v>0</v>
      </c>
      <c r="O50" s="180">
        <v>36</v>
      </c>
      <c r="P50" s="101"/>
    </row>
    <row r="51" spans="2:16" x14ac:dyDescent="0.2">
      <c r="B51" s="6"/>
      <c r="C51" s="187">
        <v>37</v>
      </c>
      <c r="D51" s="82"/>
      <c r="E51" s="83"/>
      <c r="F51" s="84"/>
      <c r="G51" s="84"/>
      <c r="H51" s="84"/>
      <c r="I51" s="86"/>
      <c r="J51" s="90">
        <f t="shared" si="1"/>
        <v>0</v>
      </c>
      <c r="K51" s="277"/>
      <c r="L51" s="87">
        <f t="shared" si="2"/>
        <v>0</v>
      </c>
      <c r="M51" s="18">
        <f>IF(OR(F51=Konti!$D$24,F51=Konti!$D$27,F51=Konti!$D$37),0,I51*0.2)</f>
        <v>0</v>
      </c>
      <c r="N51" s="24">
        <f t="shared" si="3"/>
        <v>0</v>
      </c>
      <c r="O51" s="180">
        <v>37</v>
      </c>
      <c r="P51" s="101"/>
    </row>
    <row r="52" spans="2:16" x14ac:dyDescent="0.2">
      <c r="B52" s="6"/>
      <c r="C52" s="187">
        <v>38</v>
      </c>
      <c r="D52" s="82"/>
      <c r="E52" s="83"/>
      <c r="F52" s="84"/>
      <c r="G52" s="84"/>
      <c r="H52" s="84"/>
      <c r="I52" s="86"/>
      <c r="J52" s="90">
        <f t="shared" si="1"/>
        <v>0</v>
      </c>
      <c r="K52" s="277"/>
      <c r="L52" s="87">
        <f t="shared" si="2"/>
        <v>0</v>
      </c>
      <c r="M52" s="18">
        <f>IF(OR(F52=Konti!$D$24,F52=Konti!$D$27,F52=Konti!$D$37),0,I52*0.2)</f>
        <v>0</v>
      </c>
      <c r="N52" s="24">
        <f t="shared" si="3"/>
        <v>0</v>
      </c>
      <c r="O52" s="180">
        <v>38</v>
      </c>
      <c r="P52" s="101"/>
    </row>
    <row r="53" spans="2:16" x14ac:dyDescent="0.2">
      <c r="B53" s="6"/>
      <c r="C53" s="187">
        <v>39</v>
      </c>
      <c r="D53" s="82"/>
      <c r="E53" s="83"/>
      <c r="F53" s="84"/>
      <c r="G53" s="84"/>
      <c r="H53" s="84"/>
      <c r="I53" s="86"/>
      <c r="J53" s="90">
        <f t="shared" si="1"/>
        <v>0</v>
      </c>
      <c r="K53" s="277"/>
      <c r="L53" s="87">
        <f t="shared" si="2"/>
        <v>0</v>
      </c>
      <c r="M53" s="18">
        <f>IF(OR(F53=Konti!$D$24,F53=Konti!$D$27,F53=Konti!$D$37),0,I53*0.2)</f>
        <v>0</v>
      </c>
      <c r="N53" s="24">
        <f t="shared" si="3"/>
        <v>0</v>
      </c>
      <c r="O53" s="180">
        <v>39</v>
      </c>
      <c r="P53" s="101"/>
    </row>
    <row r="54" spans="2:16" x14ac:dyDescent="0.2">
      <c r="B54" s="6"/>
      <c r="C54" s="187">
        <v>40</v>
      </c>
      <c r="D54" s="82"/>
      <c r="E54" s="83"/>
      <c r="F54" s="84"/>
      <c r="G54" s="84"/>
      <c r="H54" s="84"/>
      <c r="I54" s="86"/>
      <c r="J54" s="90">
        <f t="shared" si="1"/>
        <v>0</v>
      </c>
      <c r="K54" s="277"/>
      <c r="L54" s="87">
        <f t="shared" si="2"/>
        <v>0</v>
      </c>
      <c r="M54" s="18">
        <f>IF(OR(F54=Konti!$D$24,F54=Konti!$D$27,F54=Konti!$D$37),0,I54*0.2)</f>
        <v>0</v>
      </c>
      <c r="N54" s="24">
        <f t="shared" si="3"/>
        <v>0</v>
      </c>
      <c r="O54" s="180">
        <v>40</v>
      </c>
      <c r="P54" s="101"/>
    </row>
    <row r="55" spans="2:16" x14ac:dyDescent="0.2">
      <c r="B55" s="6"/>
      <c r="C55" s="187">
        <v>41</v>
      </c>
      <c r="D55" s="82"/>
      <c r="E55" s="83"/>
      <c r="F55" s="84"/>
      <c r="G55" s="84"/>
      <c r="H55" s="84"/>
      <c r="I55" s="86"/>
      <c r="J55" s="90">
        <f t="shared" si="1"/>
        <v>0</v>
      </c>
      <c r="K55" s="277"/>
      <c r="L55" s="87">
        <f t="shared" si="2"/>
        <v>0</v>
      </c>
      <c r="M55" s="18">
        <f>IF(OR(F55=Konti!$D$24,F55=Konti!$D$27,F55=Konti!$D$37),0,I55*0.2)</f>
        <v>0</v>
      </c>
      <c r="N55" s="24">
        <f t="shared" si="3"/>
        <v>0</v>
      </c>
      <c r="O55" s="180">
        <v>41</v>
      </c>
      <c r="P55" s="101"/>
    </row>
    <row r="56" spans="2:16" x14ac:dyDescent="0.2">
      <c r="B56" s="6"/>
      <c r="C56" s="187">
        <v>42</v>
      </c>
      <c r="D56" s="82"/>
      <c r="E56" s="83"/>
      <c r="F56" s="84"/>
      <c r="G56" s="84"/>
      <c r="H56" s="84"/>
      <c r="I56" s="86"/>
      <c r="J56" s="90">
        <f t="shared" si="1"/>
        <v>0</v>
      </c>
      <c r="K56" s="277"/>
      <c r="L56" s="87">
        <f t="shared" si="2"/>
        <v>0</v>
      </c>
      <c r="M56" s="18">
        <f>IF(OR(F56=Konti!$D$24,F56=Konti!$D$27,F56=Konti!$D$37),0,I56*0.2)</f>
        <v>0</v>
      </c>
      <c r="N56" s="24">
        <f t="shared" si="3"/>
        <v>0</v>
      </c>
      <c r="O56" s="180">
        <v>42</v>
      </c>
      <c r="P56" s="101"/>
    </row>
    <row r="57" spans="2:16" x14ac:dyDescent="0.2">
      <c r="B57" s="6"/>
      <c r="C57" s="187">
        <v>43</v>
      </c>
      <c r="D57" s="82"/>
      <c r="E57" s="83"/>
      <c r="F57" s="84"/>
      <c r="G57" s="84"/>
      <c r="H57" s="84"/>
      <c r="I57" s="86"/>
      <c r="J57" s="90">
        <f t="shared" si="1"/>
        <v>0</v>
      </c>
      <c r="K57" s="277"/>
      <c r="L57" s="87">
        <f t="shared" si="2"/>
        <v>0</v>
      </c>
      <c r="M57" s="18">
        <f>IF(OR(F57=Konti!$D$24,F57=Konti!$D$27,F57=Konti!$D$37),0,I57*0.2)</f>
        <v>0</v>
      </c>
      <c r="N57" s="24">
        <f t="shared" si="3"/>
        <v>0</v>
      </c>
      <c r="O57" s="180">
        <v>43</v>
      </c>
      <c r="P57" s="101"/>
    </row>
    <row r="58" spans="2:16" x14ac:dyDescent="0.2">
      <c r="B58" s="6"/>
      <c r="C58" s="187">
        <v>44</v>
      </c>
      <c r="D58" s="82"/>
      <c r="E58" s="83"/>
      <c r="F58" s="84"/>
      <c r="G58" s="84"/>
      <c r="H58" s="84"/>
      <c r="I58" s="86"/>
      <c r="J58" s="90">
        <f t="shared" si="1"/>
        <v>0</v>
      </c>
      <c r="K58" s="277"/>
      <c r="L58" s="87">
        <f t="shared" si="2"/>
        <v>0</v>
      </c>
      <c r="M58" s="18">
        <f>IF(OR(F58=Konti!$D$24,F58=Konti!$D$27,F58=Konti!$D$37),0,I58*0.2)</f>
        <v>0</v>
      </c>
      <c r="N58" s="24">
        <f t="shared" si="3"/>
        <v>0</v>
      </c>
      <c r="O58" s="180">
        <v>44</v>
      </c>
      <c r="P58" s="101"/>
    </row>
    <row r="59" spans="2:16" x14ac:dyDescent="0.2">
      <c r="B59" s="6"/>
      <c r="C59" s="187">
        <v>45</v>
      </c>
      <c r="D59" s="82"/>
      <c r="E59" s="83"/>
      <c r="F59" s="84"/>
      <c r="G59" s="84"/>
      <c r="H59" s="84"/>
      <c r="I59" s="86"/>
      <c r="J59" s="90">
        <f t="shared" si="1"/>
        <v>0</v>
      </c>
      <c r="K59" s="277"/>
      <c r="L59" s="87">
        <f t="shared" si="2"/>
        <v>0</v>
      </c>
      <c r="M59" s="18">
        <f>IF(OR(F59=Konti!$D$24,F59=Konti!$D$27,F59=Konti!$D$37),0,I59*0.2)</f>
        <v>0</v>
      </c>
      <c r="N59" s="24">
        <f t="shared" si="3"/>
        <v>0</v>
      </c>
      <c r="O59" s="180">
        <v>45</v>
      </c>
      <c r="P59" s="101"/>
    </row>
    <row r="60" spans="2:16" x14ac:dyDescent="0.2">
      <c r="B60" s="6"/>
      <c r="C60" s="187">
        <v>46</v>
      </c>
      <c r="D60" s="82"/>
      <c r="E60" s="83"/>
      <c r="F60" s="84"/>
      <c r="G60" s="84"/>
      <c r="H60" s="84"/>
      <c r="I60" s="86"/>
      <c r="J60" s="90">
        <f t="shared" si="1"/>
        <v>0</v>
      </c>
      <c r="K60" s="277"/>
      <c r="L60" s="87">
        <f t="shared" si="2"/>
        <v>0</v>
      </c>
      <c r="M60" s="18">
        <f>IF(OR(F60=Konti!$D$24,F60=Konti!$D$27,F60=Konti!$D$37),0,I60*0.2)</f>
        <v>0</v>
      </c>
      <c r="N60" s="24">
        <f t="shared" si="3"/>
        <v>0</v>
      </c>
      <c r="O60" s="180">
        <v>46</v>
      </c>
      <c r="P60" s="101"/>
    </row>
    <row r="61" spans="2:16" x14ac:dyDescent="0.2">
      <c r="B61" s="6"/>
      <c r="C61" s="187">
        <v>47</v>
      </c>
      <c r="D61" s="82"/>
      <c r="E61" s="83"/>
      <c r="F61" s="84"/>
      <c r="G61" s="84"/>
      <c r="H61" s="84"/>
      <c r="I61" s="86"/>
      <c r="J61" s="90">
        <f t="shared" si="1"/>
        <v>0</v>
      </c>
      <c r="K61" s="277"/>
      <c r="L61" s="87">
        <f t="shared" si="2"/>
        <v>0</v>
      </c>
      <c r="M61" s="18">
        <f>IF(OR(F61=Konti!$D$24,F61=Konti!$D$27,F61=Konti!$D$37),0,I61*0.2)</f>
        <v>0</v>
      </c>
      <c r="N61" s="24">
        <f t="shared" si="3"/>
        <v>0</v>
      </c>
      <c r="O61" s="180">
        <v>47</v>
      </c>
      <c r="P61" s="101"/>
    </row>
    <row r="62" spans="2:16" x14ac:dyDescent="0.2">
      <c r="B62" s="6"/>
      <c r="C62" s="187">
        <v>48</v>
      </c>
      <c r="D62" s="82"/>
      <c r="E62" s="83"/>
      <c r="F62" s="84"/>
      <c r="G62" s="84"/>
      <c r="H62" s="84"/>
      <c r="I62" s="86"/>
      <c r="J62" s="90">
        <f t="shared" si="1"/>
        <v>0</v>
      </c>
      <c r="K62" s="277"/>
      <c r="L62" s="87">
        <f t="shared" si="2"/>
        <v>0</v>
      </c>
      <c r="M62" s="18">
        <f>IF(OR(F62=Konti!$D$24,F62=Konti!$D$27,F62=Konti!$D$37),0,I62*0.2)</f>
        <v>0</v>
      </c>
      <c r="N62" s="24">
        <f t="shared" si="3"/>
        <v>0</v>
      </c>
      <c r="O62" s="180">
        <v>48</v>
      </c>
      <c r="P62" s="101"/>
    </row>
    <row r="63" spans="2:16" x14ac:dyDescent="0.2">
      <c r="B63" s="6"/>
      <c r="C63" s="187">
        <v>49</v>
      </c>
      <c r="D63" s="82"/>
      <c r="E63" s="83"/>
      <c r="F63" s="84"/>
      <c r="G63" s="84"/>
      <c r="H63" s="84"/>
      <c r="I63" s="86"/>
      <c r="J63" s="90">
        <f t="shared" si="1"/>
        <v>0</v>
      </c>
      <c r="K63" s="277"/>
      <c r="L63" s="87">
        <f t="shared" si="2"/>
        <v>0</v>
      </c>
      <c r="M63" s="18">
        <f>IF(OR(F63=Konti!$D$24,F63=Konti!$D$27,F63=Konti!$D$37),0,I63*0.2)</f>
        <v>0</v>
      </c>
      <c r="N63" s="24">
        <f t="shared" si="3"/>
        <v>0</v>
      </c>
      <c r="O63" s="180">
        <v>49</v>
      </c>
      <c r="P63" s="101"/>
    </row>
    <row r="64" spans="2:16" x14ac:dyDescent="0.2">
      <c r="B64" s="6"/>
      <c r="C64" s="187">
        <v>50</v>
      </c>
      <c r="D64" s="82"/>
      <c r="E64" s="83"/>
      <c r="F64" s="84"/>
      <c r="G64" s="84"/>
      <c r="H64" s="84"/>
      <c r="I64" s="86"/>
      <c r="J64" s="90">
        <f t="shared" si="1"/>
        <v>0</v>
      </c>
      <c r="K64" s="277"/>
      <c r="L64" s="87">
        <f t="shared" si="2"/>
        <v>0</v>
      </c>
      <c r="M64" s="18">
        <f>IF(OR(F64=Konti!$D$24,F64=Konti!$D$27,F64=Konti!$D$37),0,I64*0.2)</f>
        <v>0</v>
      </c>
      <c r="N64" s="24">
        <f t="shared" si="3"/>
        <v>0</v>
      </c>
      <c r="O64" s="180">
        <v>50</v>
      </c>
      <c r="P64" s="101"/>
    </row>
    <row r="65" spans="2:16" x14ac:dyDescent="0.2">
      <c r="B65" s="6"/>
      <c r="C65" s="187">
        <v>51</v>
      </c>
      <c r="D65" s="82"/>
      <c r="E65" s="83"/>
      <c r="F65" s="84"/>
      <c r="G65" s="84"/>
      <c r="H65" s="84"/>
      <c r="I65" s="86"/>
      <c r="J65" s="90">
        <f t="shared" si="1"/>
        <v>0</v>
      </c>
      <c r="K65" s="277"/>
      <c r="L65" s="87">
        <f t="shared" si="2"/>
        <v>0</v>
      </c>
      <c r="M65" s="18">
        <f>IF(OR(F65=Konti!$D$24,F65=Konti!$D$27,F65=Konti!$D$37),0,I65*0.2)</f>
        <v>0</v>
      </c>
      <c r="N65" s="24">
        <f t="shared" si="3"/>
        <v>0</v>
      </c>
      <c r="O65" s="180">
        <v>51</v>
      </c>
      <c r="P65" s="101"/>
    </row>
    <row r="66" spans="2:16" x14ac:dyDescent="0.2">
      <c r="B66" s="6"/>
      <c r="C66" s="187">
        <v>52</v>
      </c>
      <c r="D66" s="82"/>
      <c r="E66" s="83"/>
      <c r="F66" s="84"/>
      <c r="G66" s="84"/>
      <c r="H66" s="84"/>
      <c r="I66" s="86"/>
      <c r="J66" s="90">
        <f t="shared" si="1"/>
        <v>0</v>
      </c>
      <c r="K66" s="277"/>
      <c r="L66" s="87">
        <f t="shared" si="2"/>
        <v>0</v>
      </c>
      <c r="M66" s="18">
        <f>IF(OR(F66=Konti!$D$24,F66=Konti!$D$27,F66=Konti!$D$37),0,I66*0.2)</f>
        <v>0</v>
      </c>
      <c r="N66" s="24">
        <f t="shared" si="3"/>
        <v>0</v>
      </c>
      <c r="O66" s="180">
        <v>52</v>
      </c>
      <c r="P66" s="101"/>
    </row>
    <row r="67" spans="2:16" x14ac:dyDescent="0.2">
      <c r="B67" s="6"/>
      <c r="C67" s="187">
        <v>53</v>
      </c>
      <c r="D67" s="82"/>
      <c r="E67" s="83"/>
      <c r="F67" s="84"/>
      <c r="G67" s="84"/>
      <c r="H67" s="84"/>
      <c r="I67" s="86"/>
      <c r="J67" s="90">
        <f t="shared" si="1"/>
        <v>0</v>
      </c>
      <c r="K67" s="277"/>
      <c r="L67" s="87">
        <f t="shared" si="2"/>
        <v>0</v>
      </c>
      <c r="M67" s="18">
        <f>IF(OR(F67=Konti!$D$24,F67=Konti!$D$27,F67=Konti!$D$37),0,I67*0.2)</f>
        <v>0</v>
      </c>
      <c r="N67" s="24">
        <f t="shared" si="3"/>
        <v>0</v>
      </c>
      <c r="O67" s="180">
        <v>53</v>
      </c>
      <c r="P67" s="101"/>
    </row>
    <row r="68" spans="2:16" x14ac:dyDescent="0.2">
      <c r="B68" s="6"/>
      <c r="C68" s="187">
        <v>54</v>
      </c>
      <c r="D68" s="82"/>
      <c r="E68" s="83"/>
      <c r="F68" s="84"/>
      <c r="G68" s="84"/>
      <c r="H68" s="84"/>
      <c r="I68" s="86"/>
      <c r="J68" s="90">
        <f t="shared" si="1"/>
        <v>0</v>
      </c>
      <c r="K68" s="277"/>
      <c r="L68" s="87">
        <f t="shared" si="2"/>
        <v>0</v>
      </c>
      <c r="M68" s="18">
        <f>IF(OR(F68=Konti!$D$24,F68=Konti!$D$27,F68=Konti!$D$37),0,I68*0.2)</f>
        <v>0</v>
      </c>
      <c r="N68" s="24">
        <f t="shared" si="3"/>
        <v>0</v>
      </c>
      <c r="O68" s="180">
        <v>54</v>
      </c>
      <c r="P68" s="101"/>
    </row>
    <row r="69" spans="2:16" x14ac:dyDescent="0.2">
      <c r="B69" s="6"/>
      <c r="C69" s="187">
        <v>55</v>
      </c>
      <c r="D69" s="82"/>
      <c r="E69" s="83"/>
      <c r="F69" s="84"/>
      <c r="G69" s="84"/>
      <c r="H69" s="84"/>
      <c r="I69" s="86"/>
      <c r="J69" s="90">
        <f t="shared" si="1"/>
        <v>0</v>
      </c>
      <c r="K69" s="277"/>
      <c r="L69" s="87">
        <f t="shared" si="2"/>
        <v>0</v>
      </c>
      <c r="M69" s="18">
        <f>IF(OR(F69=Konti!$D$24,F69=Konti!$D$27,F69=Konti!$D$37),0,I69*0.2)</f>
        <v>0</v>
      </c>
      <c r="N69" s="24">
        <f t="shared" si="3"/>
        <v>0</v>
      </c>
      <c r="O69" s="180">
        <v>55</v>
      </c>
      <c r="P69" s="101"/>
    </row>
    <row r="70" spans="2:16" x14ac:dyDescent="0.2">
      <c r="B70" s="6"/>
      <c r="C70" s="187">
        <v>56</v>
      </c>
      <c r="D70" s="82"/>
      <c r="E70" s="83"/>
      <c r="F70" s="84"/>
      <c r="G70" s="84"/>
      <c r="H70" s="84"/>
      <c r="I70" s="86"/>
      <c r="J70" s="90">
        <f t="shared" si="1"/>
        <v>0</v>
      </c>
      <c r="K70" s="277"/>
      <c r="L70" s="87">
        <f t="shared" si="2"/>
        <v>0</v>
      </c>
      <c r="M70" s="18">
        <f>IF(OR(F70=Konti!$D$24,F70=Konti!$D$27,F70=Konti!$D$37),0,I70*0.2)</f>
        <v>0</v>
      </c>
      <c r="N70" s="24">
        <f t="shared" si="3"/>
        <v>0</v>
      </c>
      <c r="O70" s="180">
        <v>56</v>
      </c>
      <c r="P70" s="101"/>
    </row>
    <row r="71" spans="2:16" x14ac:dyDescent="0.2">
      <c r="B71" s="6"/>
      <c r="C71" s="187">
        <v>57</v>
      </c>
      <c r="D71" s="82"/>
      <c r="E71" s="83"/>
      <c r="F71" s="84"/>
      <c r="G71" s="84"/>
      <c r="H71" s="84"/>
      <c r="I71" s="86"/>
      <c r="J71" s="90">
        <f t="shared" si="1"/>
        <v>0</v>
      </c>
      <c r="K71" s="277"/>
      <c r="L71" s="87">
        <f t="shared" si="2"/>
        <v>0</v>
      </c>
      <c r="M71" s="18">
        <f>IF(OR(F71=Konti!$D$24,F71=Konti!$D$27,F71=Konti!$D$37),0,I71*0.2)</f>
        <v>0</v>
      </c>
      <c r="N71" s="24">
        <f t="shared" si="3"/>
        <v>0</v>
      </c>
      <c r="O71" s="180">
        <v>57</v>
      </c>
      <c r="P71" s="101"/>
    </row>
    <row r="72" spans="2:16" x14ac:dyDescent="0.2">
      <c r="B72" s="6"/>
      <c r="C72" s="187">
        <v>58</v>
      </c>
      <c r="D72" s="82"/>
      <c r="E72" s="83"/>
      <c r="F72" s="84"/>
      <c r="G72" s="84"/>
      <c r="H72" s="84"/>
      <c r="I72" s="86"/>
      <c r="J72" s="90">
        <f t="shared" si="1"/>
        <v>0</v>
      </c>
      <c r="K72" s="277"/>
      <c r="L72" s="87">
        <f t="shared" si="2"/>
        <v>0</v>
      </c>
      <c r="M72" s="18">
        <f>IF(OR(F72=Konti!$D$24,F72=Konti!$D$27,F72=Konti!$D$37),0,I72*0.2)</f>
        <v>0</v>
      </c>
      <c r="N72" s="24">
        <f t="shared" si="3"/>
        <v>0</v>
      </c>
      <c r="O72" s="180">
        <v>58</v>
      </c>
      <c r="P72" s="101"/>
    </row>
    <row r="73" spans="2:16" x14ac:dyDescent="0.2">
      <c r="B73" s="6"/>
      <c r="C73" s="187">
        <v>59</v>
      </c>
      <c r="D73" s="82"/>
      <c r="E73" s="83"/>
      <c r="F73" s="84"/>
      <c r="G73" s="84"/>
      <c r="H73" s="84"/>
      <c r="I73" s="86"/>
      <c r="J73" s="90">
        <f t="shared" si="1"/>
        <v>0</v>
      </c>
      <c r="K73" s="277"/>
      <c r="L73" s="87">
        <f t="shared" si="2"/>
        <v>0</v>
      </c>
      <c r="M73" s="18">
        <f>IF(OR(F73=Konti!$D$24,F73=Konti!$D$27,F73=Konti!$D$37),0,I73*0.2)</f>
        <v>0</v>
      </c>
      <c r="N73" s="24">
        <f t="shared" si="3"/>
        <v>0</v>
      </c>
      <c r="O73" s="180">
        <v>59</v>
      </c>
      <c r="P73" s="101"/>
    </row>
    <row r="74" spans="2:16" x14ac:dyDescent="0.2">
      <c r="B74" s="6"/>
      <c r="C74" s="187">
        <v>60</v>
      </c>
      <c r="D74" s="82"/>
      <c r="E74" s="83"/>
      <c r="F74" s="84"/>
      <c r="G74" s="84"/>
      <c r="H74" s="84"/>
      <c r="I74" s="86"/>
      <c r="J74" s="90">
        <f t="shared" si="1"/>
        <v>0</v>
      </c>
      <c r="K74" s="277"/>
      <c r="L74" s="87">
        <f t="shared" si="2"/>
        <v>0</v>
      </c>
      <c r="M74" s="18">
        <f>IF(OR(F74=Konti!$D$24,F74=Konti!$D$27,F74=Konti!$D$37),0,I74*0.2)</f>
        <v>0</v>
      </c>
      <c r="N74" s="24">
        <f t="shared" si="3"/>
        <v>0</v>
      </c>
      <c r="O74" s="180">
        <v>60</v>
      </c>
      <c r="P74" s="101"/>
    </row>
    <row r="75" spans="2:16" x14ac:dyDescent="0.2">
      <c r="B75" s="6"/>
      <c r="C75" s="187">
        <v>61</v>
      </c>
      <c r="D75" s="82"/>
      <c r="E75" s="83"/>
      <c r="F75" s="84"/>
      <c r="G75" s="84"/>
      <c r="H75" s="84"/>
      <c r="I75" s="86"/>
      <c r="J75" s="90">
        <f t="shared" si="1"/>
        <v>0</v>
      </c>
      <c r="K75" s="277"/>
      <c r="L75" s="87">
        <f t="shared" si="2"/>
        <v>0</v>
      </c>
      <c r="M75" s="18">
        <f>IF(OR(F75=Konti!$D$24,F75=Konti!$D$27,F75=Konti!$D$37),0,I75*0.2)</f>
        <v>0</v>
      </c>
      <c r="N75" s="24">
        <f t="shared" si="3"/>
        <v>0</v>
      </c>
      <c r="O75" s="180">
        <v>61</v>
      </c>
      <c r="P75" s="101"/>
    </row>
    <row r="76" spans="2:16" x14ac:dyDescent="0.2">
      <c r="B76" s="6"/>
      <c r="C76" s="187">
        <v>62</v>
      </c>
      <c r="D76" s="82"/>
      <c r="E76" s="83"/>
      <c r="F76" s="84"/>
      <c r="G76" s="84"/>
      <c r="H76" s="84"/>
      <c r="I76" s="86"/>
      <c r="J76" s="90">
        <f t="shared" si="1"/>
        <v>0</v>
      </c>
      <c r="K76" s="277"/>
      <c r="L76" s="87">
        <f t="shared" si="2"/>
        <v>0</v>
      </c>
      <c r="M76" s="18">
        <f>IF(OR(F76=Konti!$D$24,F76=Konti!$D$27,F76=Konti!$D$37),0,I76*0.2)</f>
        <v>0</v>
      </c>
      <c r="N76" s="24">
        <f t="shared" si="3"/>
        <v>0</v>
      </c>
      <c r="O76" s="180">
        <v>62</v>
      </c>
      <c r="P76" s="101"/>
    </row>
    <row r="77" spans="2:16" x14ac:dyDescent="0.2">
      <c r="B77" s="6"/>
      <c r="C77" s="187">
        <v>63</v>
      </c>
      <c r="D77" s="82"/>
      <c r="E77" s="83"/>
      <c r="F77" s="84"/>
      <c r="G77" s="84"/>
      <c r="H77" s="84"/>
      <c r="I77" s="86"/>
      <c r="J77" s="90">
        <f t="shared" si="1"/>
        <v>0</v>
      </c>
      <c r="K77" s="277"/>
      <c r="L77" s="87">
        <f t="shared" si="2"/>
        <v>0</v>
      </c>
      <c r="M77" s="18">
        <f>IF(OR(F77=Konti!$D$24,F77=Konti!$D$27,F77=Konti!$D$37),0,I77*0.2)</f>
        <v>0</v>
      </c>
      <c r="N77" s="24">
        <f t="shared" si="3"/>
        <v>0</v>
      </c>
      <c r="O77" s="180">
        <v>63</v>
      </c>
      <c r="P77" s="101"/>
    </row>
    <row r="78" spans="2:16" x14ac:dyDescent="0.2">
      <c r="B78" s="6"/>
      <c r="C78" s="187">
        <v>64</v>
      </c>
      <c r="D78" s="82"/>
      <c r="E78" s="83"/>
      <c r="F78" s="84"/>
      <c r="G78" s="84"/>
      <c r="H78" s="84"/>
      <c r="I78" s="86"/>
      <c r="J78" s="90">
        <f t="shared" si="1"/>
        <v>0</v>
      </c>
      <c r="K78" s="277"/>
      <c r="L78" s="87">
        <f t="shared" si="2"/>
        <v>0</v>
      </c>
      <c r="M78" s="18">
        <f>IF(OR(F78=Konti!$D$24,F78=Konti!$D$27,F78=Konti!$D$37),0,I78*0.2)</f>
        <v>0</v>
      </c>
      <c r="N78" s="24">
        <f t="shared" si="3"/>
        <v>0</v>
      </c>
      <c r="O78" s="180">
        <v>64</v>
      </c>
      <c r="P78" s="101"/>
    </row>
    <row r="79" spans="2:16" x14ac:dyDescent="0.2">
      <c r="B79" s="6"/>
      <c r="C79" s="187">
        <v>65</v>
      </c>
      <c r="D79" s="82"/>
      <c r="E79" s="83"/>
      <c r="F79" s="84"/>
      <c r="G79" s="84"/>
      <c r="H79" s="84"/>
      <c r="I79" s="86"/>
      <c r="J79" s="90">
        <f t="shared" si="1"/>
        <v>0</v>
      </c>
      <c r="K79" s="277"/>
      <c r="L79" s="87">
        <f t="shared" si="2"/>
        <v>0</v>
      </c>
      <c r="M79" s="18">
        <f>IF(OR(F79=Konti!$D$24,F79=Konti!$D$27,F79=Konti!$D$37),0,I79*0.2)</f>
        <v>0</v>
      </c>
      <c r="N79" s="24">
        <f t="shared" si="3"/>
        <v>0</v>
      </c>
      <c r="O79" s="180">
        <v>65</v>
      </c>
      <c r="P79" s="101"/>
    </row>
    <row r="80" spans="2:16" x14ac:dyDescent="0.2">
      <c r="B80" s="6"/>
      <c r="C80" s="187"/>
      <c r="D80" s="257"/>
      <c r="E80" s="183"/>
      <c r="F80" s="85"/>
      <c r="G80" s="258"/>
      <c r="H80" s="258"/>
      <c r="I80" s="89"/>
      <c r="J80" s="90"/>
      <c r="K80" s="297"/>
      <c r="L80" s="87"/>
      <c r="M80" s="18"/>
      <c r="N80" s="24"/>
      <c r="O80" s="180"/>
      <c r="P80" s="101"/>
    </row>
    <row r="81" spans="1:17" ht="13.5" thickBot="1" x14ac:dyDescent="0.25">
      <c r="A81" s="139"/>
      <c r="B81" s="6"/>
      <c r="C81" s="172"/>
      <c r="D81" s="169"/>
      <c r="E81" s="118"/>
      <c r="F81" s="152"/>
      <c r="G81" s="152"/>
      <c r="H81" s="167">
        <f t="shared" ref="H81:N81" si="4">SUM(H15:H80)</f>
        <v>0</v>
      </c>
      <c r="I81" s="112">
        <f t="shared" si="4"/>
        <v>0</v>
      </c>
      <c r="J81" s="113">
        <f t="shared" si="4"/>
        <v>0</v>
      </c>
      <c r="K81" s="112">
        <f t="shared" si="4"/>
        <v>0</v>
      </c>
      <c r="L81" s="299">
        <f t="shared" si="4"/>
        <v>0</v>
      </c>
      <c r="M81" s="115">
        <f t="shared" si="4"/>
        <v>0</v>
      </c>
      <c r="N81" s="114">
        <f t="shared" si="4"/>
        <v>0</v>
      </c>
      <c r="O81" s="173"/>
      <c r="P81" s="101"/>
    </row>
    <row r="82" spans="1:17" ht="13.5" thickBot="1" x14ac:dyDescent="0.25">
      <c r="A82" s="139"/>
      <c r="B82" s="6"/>
      <c r="C82" s="2"/>
      <c r="D82" s="107"/>
      <c r="E82" s="108"/>
      <c r="F82" s="109"/>
      <c r="G82" s="109"/>
      <c r="H82" s="109"/>
      <c r="I82" s="14"/>
      <c r="J82" s="30"/>
      <c r="K82" s="50"/>
      <c r="L82" s="50"/>
      <c r="M82" s="14"/>
      <c r="N82" s="14"/>
      <c r="O82" s="132"/>
      <c r="P82" s="59"/>
    </row>
    <row r="83" spans="1:17" x14ac:dyDescent="0.2">
      <c r="A83" s="139"/>
      <c r="B83" s="6"/>
      <c r="C83" s="202"/>
      <c r="D83" s="204" t="s">
        <v>32</v>
      </c>
      <c r="E83" s="33"/>
      <c r="F83" s="36"/>
      <c r="G83" s="14"/>
      <c r="H83" s="14"/>
      <c r="I83" s="50"/>
      <c r="J83" s="30"/>
      <c r="K83" s="50"/>
      <c r="L83" s="50"/>
      <c r="M83" s="14"/>
      <c r="N83" s="14"/>
      <c r="O83" s="14"/>
      <c r="P83" s="101"/>
    </row>
    <row r="84" spans="1:17" x14ac:dyDescent="0.2">
      <c r="A84" s="139"/>
      <c r="B84" s="6"/>
      <c r="C84" s="205"/>
      <c r="D84" s="67" t="s">
        <v>71</v>
      </c>
      <c r="E84" s="67"/>
      <c r="F84" s="68"/>
      <c r="G84" s="14"/>
      <c r="H84" s="14"/>
      <c r="I84" s="50"/>
      <c r="J84" s="50"/>
      <c r="K84" s="30"/>
      <c r="L84" s="30"/>
      <c r="M84" s="14"/>
      <c r="N84" s="14"/>
      <c r="O84" s="14"/>
      <c r="P84" s="101"/>
    </row>
    <row r="85" spans="1:17" x14ac:dyDescent="0.2">
      <c r="A85" s="139"/>
      <c r="B85" s="6"/>
      <c r="C85" s="206"/>
      <c r="D85" s="13" t="s">
        <v>74</v>
      </c>
      <c r="E85" s="13"/>
      <c r="F85" s="10"/>
      <c r="G85" s="14"/>
      <c r="H85" s="14"/>
      <c r="I85" s="50"/>
      <c r="J85" s="50"/>
      <c r="K85" s="50"/>
      <c r="L85" s="50"/>
      <c r="M85" s="14"/>
      <c r="N85" s="14"/>
      <c r="O85" s="14"/>
      <c r="P85" s="101"/>
      <c r="Q85" s="139"/>
    </row>
    <row r="86" spans="1:17" x14ac:dyDescent="0.2">
      <c r="A86" s="139"/>
      <c r="B86" s="6"/>
      <c r="C86" s="206"/>
      <c r="D86" s="64"/>
      <c r="E86" s="64"/>
      <c r="F86" s="65"/>
      <c r="G86" s="14"/>
      <c r="H86" s="14"/>
      <c r="I86" s="14"/>
      <c r="J86" s="30"/>
      <c r="K86" s="50"/>
      <c r="L86" s="50"/>
      <c r="M86" s="14"/>
      <c r="N86" s="14"/>
      <c r="O86" s="14"/>
      <c r="P86" s="101"/>
    </row>
    <row r="87" spans="1:17" x14ac:dyDescent="0.2">
      <c r="A87" s="139"/>
      <c r="B87" s="6"/>
      <c r="C87" s="206"/>
      <c r="D87" s="3"/>
      <c r="E87" s="3"/>
      <c r="F87" s="61"/>
      <c r="G87" s="14"/>
      <c r="H87" s="14"/>
      <c r="I87" s="14"/>
      <c r="J87" s="30"/>
      <c r="K87" s="50"/>
      <c r="L87" s="14"/>
      <c r="M87" s="14"/>
      <c r="N87" s="14"/>
      <c r="O87" s="14"/>
      <c r="P87" s="101"/>
    </row>
    <row r="88" spans="1:17" ht="13.5" thickBot="1" x14ac:dyDescent="0.25">
      <c r="A88" s="139"/>
      <c r="B88" s="137"/>
      <c r="C88" s="216"/>
      <c r="D88" s="62"/>
      <c r="E88" s="62"/>
      <c r="F88" s="63"/>
      <c r="G88" s="14"/>
      <c r="H88" s="14"/>
      <c r="I88" s="50"/>
      <c r="J88" s="30"/>
      <c r="K88" s="50"/>
      <c r="L88" s="14"/>
      <c r="M88" s="14"/>
      <c r="N88" s="14"/>
      <c r="O88" s="14"/>
      <c r="P88" s="101"/>
    </row>
    <row r="89" spans="1:17" ht="13.5" thickBot="1" x14ac:dyDescent="0.25">
      <c r="A89" s="139"/>
      <c r="B89" s="141"/>
      <c r="C89" s="142"/>
      <c r="D89" s="60"/>
      <c r="E89" s="60"/>
      <c r="F89" s="60"/>
      <c r="G89" s="60"/>
      <c r="H89" s="60"/>
      <c r="I89" s="142"/>
      <c r="J89" s="142"/>
      <c r="K89" s="9"/>
      <c r="L89" s="9"/>
      <c r="M89" s="9"/>
      <c r="N89" s="9"/>
      <c r="O89" s="9"/>
      <c r="P89" s="208"/>
    </row>
    <row r="90" spans="1:17" x14ac:dyDescent="0.2">
      <c r="A90" s="139"/>
      <c r="B90" s="139"/>
      <c r="C90" s="139"/>
      <c r="D90" s="122"/>
      <c r="E90" s="122"/>
      <c r="F90" s="122"/>
      <c r="G90" s="122"/>
      <c r="H90" s="122"/>
      <c r="I90" s="123"/>
      <c r="J90" s="123"/>
      <c r="K90" s="121"/>
      <c r="L90" s="121"/>
      <c r="M90" s="121"/>
      <c r="N90" s="121"/>
    </row>
    <row r="91" spans="1:17" x14ac:dyDescent="0.2">
      <c r="B91" s="139"/>
      <c r="C91" s="139"/>
      <c r="D91" s="123"/>
      <c r="E91" s="123"/>
      <c r="F91" s="123"/>
      <c r="G91" s="123"/>
      <c r="H91" s="123"/>
      <c r="I91" s="139"/>
      <c r="J91" s="139"/>
    </row>
    <row r="92" spans="1:17" x14ac:dyDescent="0.2">
      <c r="B92" s="139"/>
      <c r="C92" s="139"/>
      <c r="D92" s="123"/>
      <c r="E92" s="123"/>
      <c r="F92" s="123"/>
      <c r="G92" s="123"/>
      <c r="H92" s="123"/>
      <c r="I92" s="139"/>
      <c r="J92" s="139"/>
    </row>
    <row r="93" spans="1:17" x14ac:dyDescent="0.2">
      <c r="B93" s="139"/>
      <c r="C93" s="139"/>
      <c r="D93" s="139"/>
      <c r="E93" s="139"/>
      <c r="F93" s="139"/>
      <c r="G93" s="139"/>
      <c r="H93" s="139"/>
      <c r="I93" s="139"/>
      <c r="J93" s="139"/>
    </row>
    <row r="98" spans="9:14" x14ac:dyDescent="0.2">
      <c r="I98" s="121"/>
    </row>
    <row r="99" spans="9:14" x14ac:dyDescent="0.2">
      <c r="I99" s="121"/>
      <c r="J99" s="121"/>
      <c r="K99" s="121"/>
      <c r="L99" s="121"/>
      <c r="M99" s="121"/>
      <c r="N99" s="121"/>
    </row>
    <row r="100" spans="9:14" x14ac:dyDescent="0.2">
      <c r="I100" s="121"/>
      <c r="J100" s="121"/>
      <c r="K100" s="121"/>
      <c r="L100" s="121"/>
      <c r="M100" s="121"/>
      <c r="N100" s="121"/>
    </row>
    <row r="101" spans="9:14" x14ac:dyDescent="0.2">
      <c r="I101" s="121"/>
      <c r="J101" s="121"/>
      <c r="K101" s="121"/>
      <c r="L101" s="121"/>
      <c r="M101" s="121"/>
      <c r="N101" s="121"/>
    </row>
    <row r="102" spans="9:14" x14ac:dyDescent="0.2">
      <c r="I102" s="121"/>
      <c r="J102" s="121"/>
      <c r="K102" s="121"/>
      <c r="L102" s="121"/>
      <c r="M102" s="121"/>
      <c r="N102" s="121"/>
    </row>
    <row r="103" spans="9:14" x14ac:dyDescent="0.2">
      <c r="I103" s="121"/>
      <c r="J103" s="121"/>
      <c r="K103" s="121"/>
      <c r="L103" s="121"/>
      <c r="M103" s="121"/>
      <c r="N103" s="121"/>
    </row>
    <row r="104" spans="9:14" x14ac:dyDescent="0.2">
      <c r="I104" s="121"/>
      <c r="J104" s="121"/>
      <c r="K104" s="121"/>
      <c r="L104" s="130"/>
      <c r="M104" s="121"/>
      <c r="N104" s="121"/>
    </row>
    <row r="105" spans="9:14" x14ac:dyDescent="0.2">
      <c r="I105" s="121"/>
      <c r="J105" s="121"/>
      <c r="K105" s="121"/>
      <c r="L105" s="130"/>
      <c r="M105" s="130"/>
      <c r="N105" s="121"/>
    </row>
    <row r="106" spans="9:14" x14ac:dyDescent="0.2">
      <c r="I106" s="121"/>
      <c r="J106" s="121"/>
      <c r="K106" s="121"/>
      <c r="L106" s="130"/>
      <c r="M106" s="130"/>
      <c r="N106" s="121"/>
    </row>
    <row r="107" spans="9:14" x14ac:dyDescent="0.2">
      <c r="I107" s="121"/>
      <c r="J107" s="121"/>
      <c r="K107" s="121"/>
      <c r="L107" s="130"/>
      <c r="M107" s="130"/>
      <c r="N107" s="121"/>
    </row>
    <row r="108" spans="9:14" x14ac:dyDescent="0.2">
      <c r="I108" s="121"/>
      <c r="J108" s="121"/>
      <c r="K108" s="121"/>
      <c r="L108" s="130"/>
      <c r="M108" s="130"/>
      <c r="N108" s="121"/>
    </row>
    <row r="109" spans="9:14" x14ac:dyDescent="0.2">
      <c r="I109" s="121"/>
      <c r="J109" s="121"/>
      <c r="K109" s="121"/>
      <c r="L109" s="130"/>
      <c r="M109" s="130"/>
      <c r="N109" s="121"/>
    </row>
    <row r="110" spans="9:14" x14ac:dyDescent="0.2">
      <c r="I110" s="121"/>
      <c r="J110" s="121"/>
      <c r="K110" s="121"/>
      <c r="L110" s="130"/>
      <c r="M110" s="130"/>
      <c r="N110" s="121"/>
    </row>
    <row r="111" spans="9:14" x14ac:dyDescent="0.2">
      <c r="I111" s="121"/>
      <c r="J111" s="121"/>
      <c r="K111" s="121"/>
      <c r="L111" s="131"/>
      <c r="M111" s="130"/>
      <c r="N111" s="121"/>
    </row>
    <row r="112" spans="9:14" x14ac:dyDescent="0.2">
      <c r="I112" s="121"/>
      <c r="J112" s="121"/>
      <c r="K112" s="121"/>
      <c r="L112" s="130"/>
      <c r="M112" s="131"/>
      <c r="N112" s="121"/>
    </row>
    <row r="113" spans="9:14" x14ac:dyDescent="0.2">
      <c r="I113" s="121"/>
      <c r="J113" s="121"/>
      <c r="K113" s="121"/>
      <c r="L113" s="130"/>
      <c r="M113" s="130"/>
      <c r="N113" s="121"/>
    </row>
    <row r="114" spans="9:14" x14ac:dyDescent="0.2">
      <c r="J114" s="121"/>
      <c r="K114" s="121"/>
      <c r="L114" s="121"/>
      <c r="M114" s="121"/>
      <c r="N114" s="121"/>
    </row>
  </sheetData>
  <phoneticPr fontId="0" type="noConversion"/>
  <dataValidations count="2">
    <dataValidation type="list" allowBlank="1" showInputMessage="1" showErrorMessage="1" sqref="G15:G80" xr:uid="{00000000-0002-0000-0A00-000000000000}">
      <formula1>Lagerstyring</formula1>
    </dataValidation>
    <dataValidation type="list" errorStyle="information" allowBlank="1" showInputMessage="1" showErrorMessage="1" errorTitle="Vælg Konto" error="Du skal vælge en af de konti du har i kontooversigten. Mangler du en konto, kan du ændre i eksisterende konti eller lave en ny under fanebladet &quot;Konti&quot;." promptTitle="Kontoovesigt" prompt="Vælg her den konto du vil knytte posteringen til. " sqref="F15:F80" xr:uid="{00000000-0002-0000-0A00-000001000000}">
      <formula1>Kontooversigt</formula1>
    </dataValidation>
  </dataValidations>
  <pageMargins left="0.75" right="0.75" top="1" bottom="1" header="0.5" footer="0.5"/>
  <pageSetup orientation="portrait" horizontalDpi="300" verticalDpi="300"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0">
    <tabColor indexed="13"/>
  </sheetPr>
  <dimension ref="A1:S111"/>
  <sheetViews>
    <sheetView showZeros="0" topLeftCell="A15" zoomScale="90" zoomScaleNormal="90" workbookViewId="0">
      <selection activeCell="K15" sqref="K15:K77"/>
    </sheetView>
  </sheetViews>
  <sheetFormatPr defaultColWidth="17.42578125" defaultRowHeight="12.75" x14ac:dyDescent="0.2"/>
  <cols>
    <col min="1" max="2" width="3.42578125" style="124" customWidth="1"/>
    <col min="3" max="3" width="3.85546875" style="124" customWidth="1"/>
    <col min="4" max="4" width="13.42578125" style="124" customWidth="1"/>
    <col min="5" max="5" width="10.5703125" style="124" customWidth="1"/>
    <col min="6" max="6" width="28" style="124" customWidth="1"/>
    <col min="7" max="7" width="17.42578125" style="124" customWidth="1"/>
    <col min="8" max="8" width="8.42578125" style="124" customWidth="1"/>
    <col min="9" max="14" width="17.42578125" style="124" customWidth="1"/>
    <col min="15" max="16" width="2.5703125" style="124" customWidth="1"/>
    <col min="17" max="17" width="13.42578125" style="124" bestFit="1" customWidth="1"/>
    <col min="18" max="18" width="11.42578125" style="124" bestFit="1" customWidth="1"/>
    <col min="19" max="16384" width="17.42578125" style="124"/>
  </cols>
  <sheetData>
    <row r="1" spans="2:19" ht="13.5" thickBot="1" x14ac:dyDescent="0.25"/>
    <row r="2" spans="2:19" ht="9.75" customHeight="1" thickBot="1" x14ac:dyDescent="0.25">
      <c r="B2" s="119"/>
      <c r="C2" s="4"/>
      <c r="D2" s="4"/>
      <c r="E2" s="4"/>
      <c r="F2" s="4"/>
      <c r="G2" s="4"/>
      <c r="H2" s="4"/>
      <c r="I2" s="4"/>
      <c r="J2" s="4"/>
      <c r="K2" s="4"/>
      <c r="L2" s="4"/>
      <c r="M2" s="4"/>
      <c r="N2" s="4"/>
      <c r="O2" s="4"/>
      <c r="P2" s="5"/>
    </row>
    <row r="3" spans="2:19" ht="18" x14ac:dyDescent="0.25">
      <c r="B3" s="6"/>
      <c r="C3" s="203"/>
      <c r="D3" s="209" t="s">
        <v>119</v>
      </c>
      <c r="E3" s="161"/>
      <c r="F3" s="162"/>
      <c r="G3" s="153"/>
      <c r="H3" s="153"/>
      <c r="I3" s="2"/>
      <c r="J3" s="2"/>
      <c r="K3" s="2"/>
      <c r="L3" s="2"/>
      <c r="M3" s="2"/>
      <c r="N3" s="2"/>
      <c r="O3" s="2"/>
      <c r="P3" s="7"/>
    </row>
    <row r="4" spans="2:19" x14ac:dyDescent="0.2">
      <c r="B4" s="6"/>
      <c r="C4" s="170"/>
      <c r="D4" s="210" t="s">
        <v>78</v>
      </c>
      <c r="E4" s="93"/>
      <c r="F4" s="220">
        <f>IF(F11&gt;0,(#REF!-#REF!)/ABS(#REF!),0)</f>
        <v>0</v>
      </c>
      <c r="G4" s="30"/>
      <c r="H4" s="30"/>
      <c r="I4" s="2"/>
      <c r="J4" s="2"/>
      <c r="K4" s="2"/>
      <c r="L4" s="2"/>
      <c r="M4" s="2"/>
      <c r="N4" s="2"/>
      <c r="O4" s="2"/>
      <c r="P4" s="7"/>
    </row>
    <row r="5" spans="2:19" x14ac:dyDescent="0.2">
      <c r="B5" s="6"/>
      <c r="C5" s="170"/>
      <c r="D5" s="211" t="s">
        <v>0</v>
      </c>
      <c r="E5" s="66"/>
      <c r="F5" s="49">
        <f>SUM(L13)</f>
        <v>0</v>
      </c>
      <c r="G5" s="103"/>
      <c r="H5" s="103"/>
      <c r="I5" s="2"/>
      <c r="J5" s="2"/>
      <c r="K5" s="2"/>
      <c r="L5" s="2"/>
      <c r="M5" s="2"/>
      <c r="N5" s="2"/>
      <c r="O5" s="132"/>
      <c r="P5" s="59"/>
    </row>
    <row r="6" spans="2:19" x14ac:dyDescent="0.2">
      <c r="B6" s="6"/>
      <c r="C6" s="170"/>
      <c r="D6" s="211" t="s">
        <v>51</v>
      </c>
      <c r="E6" s="66"/>
      <c r="F6" s="46">
        <f>SUM(J13)</f>
        <v>0</v>
      </c>
      <c r="G6" s="30"/>
      <c r="H6" s="30"/>
      <c r="I6" s="2"/>
      <c r="J6" s="2"/>
      <c r="K6" s="2"/>
      <c r="L6" s="2"/>
      <c r="M6" s="2"/>
      <c r="N6" s="2"/>
      <c r="O6" s="132"/>
      <c r="P6" s="59"/>
      <c r="Q6" s="126"/>
      <c r="R6" s="126"/>
      <c r="S6" s="126"/>
    </row>
    <row r="7" spans="2:19" x14ac:dyDescent="0.2">
      <c r="B7" s="6"/>
      <c r="C7" s="170"/>
      <c r="D7" s="211" t="s">
        <v>17</v>
      </c>
      <c r="E7" s="43"/>
      <c r="F7" s="47">
        <f>SUM(F5-F6)</f>
        <v>0</v>
      </c>
      <c r="G7" s="30"/>
      <c r="H7" s="30"/>
      <c r="I7" s="2"/>
      <c r="J7" s="2"/>
      <c r="K7" s="2"/>
      <c r="L7" s="2"/>
      <c r="M7" s="2"/>
      <c r="N7" s="2"/>
      <c r="O7" s="132"/>
      <c r="P7" s="59"/>
      <c r="Q7" s="127"/>
    </row>
    <row r="8" spans="2:19" x14ac:dyDescent="0.2">
      <c r="B8" s="6"/>
      <c r="C8" s="170"/>
      <c r="D8" s="212" t="s">
        <v>3</v>
      </c>
      <c r="E8" s="43"/>
      <c r="F8" s="48">
        <f>SUM(M13)</f>
        <v>0</v>
      </c>
      <c r="G8" s="30"/>
      <c r="H8" s="30"/>
      <c r="I8" s="2"/>
      <c r="J8" s="2"/>
      <c r="K8" s="2"/>
      <c r="L8" s="2"/>
      <c r="M8" s="2"/>
      <c r="N8" s="2"/>
      <c r="O8" s="132"/>
      <c r="P8" s="59"/>
      <c r="Q8" s="127"/>
    </row>
    <row r="9" spans="2:19" x14ac:dyDescent="0.2">
      <c r="B9" s="6"/>
      <c r="C9" s="170"/>
      <c r="D9" s="213" t="s">
        <v>4</v>
      </c>
      <c r="E9" s="44"/>
      <c r="F9" s="48">
        <f>SUM(N13)</f>
        <v>0</v>
      </c>
      <c r="G9" s="30"/>
      <c r="H9" s="30"/>
      <c r="I9" s="2"/>
      <c r="J9" s="2"/>
      <c r="K9" s="2"/>
      <c r="L9" s="2"/>
      <c r="M9" s="2"/>
      <c r="N9" s="2"/>
      <c r="O9" s="132"/>
      <c r="P9" s="59"/>
      <c r="Q9" s="128"/>
      <c r="R9" s="129"/>
    </row>
    <row r="10" spans="2:19" x14ac:dyDescent="0.2">
      <c r="B10" s="6"/>
      <c r="C10" s="170"/>
      <c r="D10" s="213" t="s">
        <v>2</v>
      </c>
      <c r="E10" s="44"/>
      <c r="F10" s="48">
        <f>SUM(F8-F9)</f>
        <v>0</v>
      </c>
      <c r="G10" s="30"/>
      <c r="H10" s="30"/>
      <c r="I10" s="2"/>
      <c r="J10" s="2"/>
      <c r="K10" s="2"/>
      <c r="L10" s="2"/>
      <c r="M10" s="2"/>
      <c r="N10" s="2"/>
      <c r="O10" s="132"/>
      <c r="P10" s="59"/>
    </row>
    <row r="11" spans="2:19" ht="13.5" thickBot="1" x14ac:dyDescent="0.25">
      <c r="B11" s="6"/>
      <c r="C11" s="172"/>
      <c r="D11" s="214" t="s">
        <v>80</v>
      </c>
      <c r="E11" s="45"/>
      <c r="F11" s="111">
        <f>COUNTA(D15:D77)</f>
        <v>0</v>
      </c>
      <c r="G11" s="110"/>
      <c r="H11" s="110"/>
      <c r="I11" s="2"/>
      <c r="J11" s="2"/>
      <c r="K11" s="2"/>
      <c r="L11" s="2"/>
      <c r="M11" s="2"/>
      <c r="N11" s="2"/>
      <c r="O11" s="132"/>
      <c r="P11" s="59"/>
    </row>
    <row r="12" spans="2:19" ht="13.5" thickBot="1" x14ac:dyDescent="0.25">
      <c r="B12" s="6"/>
      <c r="C12" s="2"/>
      <c r="D12" s="50"/>
      <c r="E12" s="50"/>
      <c r="F12" s="110"/>
      <c r="G12" s="110"/>
      <c r="H12" s="110"/>
      <c r="I12" s="2"/>
      <c r="J12" s="2"/>
      <c r="K12" s="2"/>
      <c r="L12" s="2"/>
      <c r="M12" s="2"/>
      <c r="N12" s="2"/>
      <c r="O12" s="132"/>
      <c r="P12" s="59"/>
    </row>
    <row r="13" spans="2:19" x14ac:dyDescent="0.2">
      <c r="B13" s="6"/>
      <c r="C13" s="176"/>
      <c r="D13" s="175"/>
      <c r="E13" s="33"/>
      <c r="F13" s="117"/>
      <c r="G13" s="117"/>
      <c r="H13" s="117">
        <f t="shared" ref="H13:N13" si="0">SUM(H15:H77)</f>
        <v>0</v>
      </c>
      <c r="I13" s="116">
        <f t="shared" si="0"/>
        <v>0</v>
      </c>
      <c r="J13" s="116">
        <f t="shared" si="0"/>
        <v>0</v>
      </c>
      <c r="K13" s="116">
        <f t="shared" si="0"/>
        <v>0</v>
      </c>
      <c r="L13" s="116">
        <f t="shared" si="0"/>
        <v>0</v>
      </c>
      <c r="M13" s="116">
        <f t="shared" si="0"/>
        <v>0</v>
      </c>
      <c r="N13" s="171">
        <f t="shared" si="0"/>
        <v>0</v>
      </c>
      <c r="O13" s="174"/>
      <c r="P13" s="59"/>
    </row>
    <row r="14" spans="2:19" x14ac:dyDescent="0.2">
      <c r="B14" s="6"/>
      <c r="C14" s="182" t="s">
        <v>103</v>
      </c>
      <c r="D14" s="168" t="s">
        <v>1</v>
      </c>
      <c r="E14" s="95" t="s">
        <v>22</v>
      </c>
      <c r="F14" s="95" t="s">
        <v>88</v>
      </c>
      <c r="G14" s="276" t="s">
        <v>92</v>
      </c>
      <c r="H14" s="276" t="s">
        <v>95</v>
      </c>
      <c r="I14" s="95" t="s">
        <v>29</v>
      </c>
      <c r="J14" s="95" t="s">
        <v>50</v>
      </c>
      <c r="K14" s="95" t="s">
        <v>28</v>
      </c>
      <c r="L14" s="96" t="s">
        <v>6</v>
      </c>
      <c r="M14" s="97" t="s">
        <v>3</v>
      </c>
      <c r="N14" s="96" t="s">
        <v>4</v>
      </c>
      <c r="O14" s="181" t="s">
        <v>103</v>
      </c>
      <c r="P14" s="101"/>
    </row>
    <row r="15" spans="2:19" x14ac:dyDescent="0.2">
      <c r="B15" s="6"/>
      <c r="C15" s="177">
        <v>1</v>
      </c>
      <c r="D15" s="82"/>
      <c r="E15" s="83"/>
      <c r="F15" s="84"/>
      <c r="G15" s="84"/>
      <c r="H15" s="84"/>
      <c r="I15" s="296"/>
      <c r="J15" s="90">
        <f>I15-M15</f>
        <v>0</v>
      </c>
      <c r="K15" s="277"/>
      <c r="L15" s="87">
        <f>K15-N15</f>
        <v>0</v>
      </c>
      <c r="M15" s="18">
        <f>IF(OR(F15=Konti!$D$24,F15=Konti!$D$27,F15=Konti!$D$37),0,I15*0.2)</f>
        <v>0</v>
      </c>
      <c r="N15" s="24">
        <f>K15*0.2</f>
        <v>0</v>
      </c>
      <c r="O15" s="180">
        <v>1</v>
      </c>
      <c r="P15" s="101"/>
    </row>
    <row r="16" spans="2:19" x14ac:dyDescent="0.2">
      <c r="B16" s="6"/>
      <c r="C16" s="187">
        <v>2</v>
      </c>
      <c r="D16" s="82"/>
      <c r="E16" s="83"/>
      <c r="F16" s="84"/>
      <c r="G16" s="84"/>
      <c r="H16" s="84"/>
      <c r="I16" s="86"/>
      <c r="J16" s="90">
        <f t="shared" ref="J16:J76" si="1">I16-M16</f>
        <v>0</v>
      </c>
      <c r="K16" s="277"/>
      <c r="L16" s="87">
        <f t="shared" ref="L16:L76" si="2">K16-N16</f>
        <v>0</v>
      </c>
      <c r="M16" s="18">
        <f>IF(OR(F16=Konti!$D$24,F16=Konti!$D$27,F16=Konti!$D$37),0,I16*0.2)</f>
        <v>0</v>
      </c>
      <c r="N16" s="24">
        <f t="shared" ref="N16:N76" si="3">K16*0.2</f>
        <v>0</v>
      </c>
      <c r="O16" s="180">
        <v>2</v>
      </c>
      <c r="P16" s="101"/>
    </row>
    <row r="17" spans="2:16" x14ac:dyDescent="0.2">
      <c r="B17" s="6"/>
      <c r="C17" s="187">
        <v>3</v>
      </c>
      <c r="D17" s="82"/>
      <c r="E17" s="83"/>
      <c r="F17" s="84"/>
      <c r="G17" s="84"/>
      <c r="H17" s="84"/>
      <c r="I17" s="86"/>
      <c r="J17" s="90">
        <f t="shared" si="1"/>
        <v>0</v>
      </c>
      <c r="K17" s="277"/>
      <c r="L17" s="87">
        <f t="shared" si="2"/>
        <v>0</v>
      </c>
      <c r="M17" s="18">
        <f>IF(OR(F17=Konti!$D$24,F17=Konti!$D$27,F17=Konti!$D$37),0,I17*0.2)</f>
        <v>0</v>
      </c>
      <c r="N17" s="24">
        <f t="shared" si="3"/>
        <v>0</v>
      </c>
      <c r="O17" s="180">
        <v>3</v>
      </c>
      <c r="P17" s="101"/>
    </row>
    <row r="18" spans="2:16" x14ac:dyDescent="0.2">
      <c r="B18" s="6"/>
      <c r="C18" s="187">
        <v>4</v>
      </c>
      <c r="D18" s="82"/>
      <c r="E18" s="83"/>
      <c r="F18" s="84"/>
      <c r="G18" s="84"/>
      <c r="H18" s="84"/>
      <c r="I18" s="86"/>
      <c r="J18" s="90">
        <f t="shared" si="1"/>
        <v>0</v>
      </c>
      <c r="K18" s="277"/>
      <c r="L18" s="87">
        <f t="shared" si="2"/>
        <v>0</v>
      </c>
      <c r="M18" s="18">
        <f>IF(OR(F18=Konti!$D$24,F18=Konti!$D$27,F18=Konti!$D$37),0,I18*0.2)</f>
        <v>0</v>
      </c>
      <c r="N18" s="24">
        <f t="shared" si="3"/>
        <v>0</v>
      </c>
      <c r="O18" s="180">
        <v>4</v>
      </c>
      <c r="P18" s="101"/>
    </row>
    <row r="19" spans="2:16" x14ac:dyDescent="0.2">
      <c r="B19" s="6"/>
      <c r="C19" s="187">
        <v>5</v>
      </c>
      <c r="D19" s="82"/>
      <c r="E19" s="83"/>
      <c r="F19" s="84"/>
      <c r="G19" s="84"/>
      <c r="H19" s="84"/>
      <c r="I19" s="86"/>
      <c r="J19" s="90">
        <f t="shared" si="1"/>
        <v>0</v>
      </c>
      <c r="K19" s="277"/>
      <c r="L19" s="87">
        <f t="shared" si="2"/>
        <v>0</v>
      </c>
      <c r="M19" s="18">
        <f>IF(OR(F19=Konti!$D$24,F19=Konti!$D$27,F19=Konti!$D$37),0,I19*0.2)</f>
        <v>0</v>
      </c>
      <c r="N19" s="24">
        <f t="shared" si="3"/>
        <v>0</v>
      </c>
      <c r="O19" s="180">
        <v>5</v>
      </c>
      <c r="P19" s="101"/>
    </row>
    <row r="20" spans="2:16" x14ac:dyDescent="0.2">
      <c r="B20" s="6"/>
      <c r="C20" s="187">
        <v>6</v>
      </c>
      <c r="D20" s="82"/>
      <c r="E20" s="83"/>
      <c r="F20" s="84"/>
      <c r="G20" s="84"/>
      <c r="H20" s="84"/>
      <c r="I20" s="86"/>
      <c r="J20" s="90">
        <f t="shared" si="1"/>
        <v>0</v>
      </c>
      <c r="K20" s="277"/>
      <c r="L20" s="87">
        <f t="shared" si="2"/>
        <v>0</v>
      </c>
      <c r="M20" s="18">
        <f>IF(OR(F20=Konti!$D$24,F20=Konti!$D$27,F20=Konti!$D$37),0,I20*0.2)</f>
        <v>0</v>
      </c>
      <c r="N20" s="24">
        <f t="shared" si="3"/>
        <v>0</v>
      </c>
      <c r="O20" s="180">
        <v>6</v>
      </c>
      <c r="P20" s="101"/>
    </row>
    <row r="21" spans="2:16" x14ac:dyDescent="0.2">
      <c r="B21" s="6"/>
      <c r="C21" s="187">
        <v>7</v>
      </c>
      <c r="D21" s="82"/>
      <c r="E21" s="83"/>
      <c r="F21" s="84"/>
      <c r="G21" s="84"/>
      <c r="H21" s="84"/>
      <c r="I21" s="86"/>
      <c r="J21" s="90">
        <f t="shared" si="1"/>
        <v>0</v>
      </c>
      <c r="K21" s="277"/>
      <c r="L21" s="87">
        <f t="shared" si="2"/>
        <v>0</v>
      </c>
      <c r="M21" s="18">
        <f>IF(OR(F21=Konti!$D$24,F21=Konti!$D$27,F21=Konti!$D$37),0,I21*0.2)</f>
        <v>0</v>
      </c>
      <c r="N21" s="24">
        <f t="shared" si="3"/>
        <v>0</v>
      </c>
      <c r="O21" s="180">
        <v>7</v>
      </c>
      <c r="P21" s="101"/>
    </row>
    <row r="22" spans="2:16" x14ac:dyDescent="0.2">
      <c r="B22" s="6"/>
      <c r="C22" s="187">
        <v>8</v>
      </c>
      <c r="D22" s="82"/>
      <c r="E22" s="83"/>
      <c r="F22" s="84"/>
      <c r="G22" s="84"/>
      <c r="H22" s="84"/>
      <c r="I22" s="86"/>
      <c r="J22" s="90">
        <f t="shared" si="1"/>
        <v>0</v>
      </c>
      <c r="K22" s="277"/>
      <c r="L22" s="87">
        <f t="shared" si="2"/>
        <v>0</v>
      </c>
      <c r="M22" s="18">
        <f>IF(OR(F22=Konti!$D$24,F22=Konti!$D$27,F22=Konti!$D$37),0,I22*0.2)</f>
        <v>0</v>
      </c>
      <c r="N22" s="24">
        <f t="shared" si="3"/>
        <v>0</v>
      </c>
      <c r="O22" s="180">
        <v>8</v>
      </c>
      <c r="P22" s="101"/>
    </row>
    <row r="23" spans="2:16" x14ac:dyDescent="0.2">
      <c r="B23" s="6"/>
      <c r="C23" s="187">
        <v>9</v>
      </c>
      <c r="D23" s="82"/>
      <c r="E23" s="83"/>
      <c r="F23" s="84"/>
      <c r="G23" s="84"/>
      <c r="H23" s="84"/>
      <c r="I23" s="86"/>
      <c r="J23" s="90">
        <f t="shared" si="1"/>
        <v>0</v>
      </c>
      <c r="K23" s="277"/>
      <c r="L23" s="87">
        <f t="shared" si="2"/>
        <v>0</v>
      </c>
      <c r="M23" s="18">
        <f>IF(OR(F23=Konti!$D$24,F23=Konti!$D$27,F23=Konti!$D$37),0,I23*0.2)</f>
        <v>0</v>
      </c>
      <c r="N23" s="24">
        <f t="shared" si="3"/>
        <v>0</v>
      </c>
      <c r="O23" s="180">
        <v>9</v>
      </c>
      <c r="P23" s="101"/>
    </row>
    <row r="24" spans="2:16" x14ac:dyDescent="0.2">
      <c r="B24" s="6"/>
      <c r="C24" s="187">
        <v>10</v>
      </c>
      <c r="D24" s="82"/>
      <c r="E24" s="83"/>
      <c r="F24" s="84"/>
      <c r="G24" s="84"/>
      <c r="H24" s="84"/>
      <c r="I24" s="86"/>
      <c r="J24" s="90">
        <f t="shared" si="1"/>
        <v>0</v>
      </c>
      <c r="K24" s="277"/>
      <c r="L24" s="87">
        <f t="shared" si="2"/>
        <v>0</v>
      </c>
      <c r="M24" s="18">
        <f>IF(OR(F24=Konti!$D$24,F24=Konti!$D$27,F24=Konti!$D$37),0,I24*0.2)</f>
        <v>0</v>
      </c>
      <c r="N24" s="24">
        <f t="shared" si="3"/>
        <v>0</v>
      </c>
      <c r="O24" s="180">
        <v>10</v>
      </c>
      <c r="P24" s="101"/>
    </row>
    <row r="25" spans="2:16" x14ac:dyDescent="0.2">
      <c r="B25" s="6"/>
      <c r="C25" s="187">
        <v>11</v>
      </c>
      <c r="D25" s="82"/>
      <c r="E25" s="83"/>
      <c r="F25" s="84"/>
      <c r="G25" s="84"/>
      <c r="H25" s="84"/>
      <c r="I25" s="86"/>
      <c r="J25" s="90">
        <f t="shared" si="1"/>
        <v>0</v>
      </c>
      <c r="K25" s="277"/>
      <c r="L25" s="87">
        <f t="shared" si="2"/>
        <v>0</v>
      </c>
      <c r="M25" s="18">
        <f>IF(OR(F25=Konti!$D$24,F25=Konti!$D$27,F25=Konti!$D$37),0,I25*0.2)</f>
        <v>0</v>
      </c>
      <c r="N25" s="24">
        <f t="shared" si="3"/>
        <v>0</v>
      </c>
      <c r="O25" s="180">
        <v>11</v>
      </c>
      <c r="P25" s="101"/>
    </row>
    <row r="26" spans="2:16" x14ac:dyDescent="0.2">
      <c r="B26" s="6"/>
      <c r="C26" s="187">
        <v>12</v>
      </c>
      <c r="D26" s="82"/>
      <c r="E26" s="83"/>
      <c r="F26" s="84"/>
      <c r="G26" s="84"/>
      <c r="H26" s="84"/>
      <c r="I26" s="86"/>
      <c r="J26" s="90">
        <f t="shared" si="1"/>
        <v>0</v>
      </c>
      <c r="K26" s="277"/>
      <c r="L26" s="87">
        <f t="shared" si="2"/>
        <v>0</v>
      </c>
      <c r="M26" s="18">
        <f>IF(OR(F26=Konti!$D$24,F26=Konti!$D$27,F26=Konti!$D$37),0,I26*0.2)</f>
        <v>0</v>
      </c>
      <c r="N26" s="24">
        <f t="shared" si="3"/>
        <v>0</v>
      </c>
      <c r="O26" s="180">
        <v>12</v>
      </c>
      <c r="P26" s="101"/>
    </row>
    <row r="27" spans="2:16" x14ac:dyDescent="0.2">
      <c r="B27" s="6"/>
      <c r="C27" s="187">
        <v>13</v>
      </c>
      <c r="D27" s="82"/>
      <c r="E27" s="83"/>
      <c r="F27" s="84"/>
      <c r="G27" s="84"/>
      <c r="H27" s="84"/>
      <c r="I27" s="86"/>
      <c r="J27" s="90">
        <f t="shared" si="1"/>
        <v>0</v>
      </c>
      <c r="K27" s="277"/>
      <c r="L27" s="87">
        <f t="shared" si="2"/>
        <v>0</v>
      </c>
      <c r="M27" s="18">
        <f>IF(OR(F27=Konti!$D$24,F27=Konti!$D$27,F27=Konti!$D$37),0,I27*0.2)</f>
        <v>0</v>
      </c>
      <c r="N27" s="24">
        <f t="shared" si="3"/>
        <v>0</v>
      </c>
      <c r="O27" s="180">
        <v>13</v>
      </c>
      <c r="P27" s="101"/>
    </row>
    <row r="28" spans="2:16" x14ac:dyDescent="0.2">
      <c r="B28" s="6"/>
      <c r="C28" s="187">
        <v>14</v>
      </c>
      <c r="D28" s="82"/>
      <c r="E28" s="83"/>
      <c r="F28" s="84"/>
      <c r="G28" s="84"/>
      <c r="H28" s="84"/>
      <c r="I28" s="86"/>
      <c r="J28" s="90">
        <f t="shared" si="1"/>
        <v>0</v>
      </c>
      <c r="K28" s="277"/>
      <c r="L28" s="87">
        <f t="shared" si="2"/>
        <v>0</v>
      </c>
      <c r="M28" s="18">
        <f>IF(OR(F28=Konti!$D$24,F28=Konti!$D$27,F28=Konti!$D$37),0,I28*0.2)</f>
        <v>0</v>
      </c>
      <c r="N28" s="24">
        <f t="shared" si="3"/>
        <v>0</v>
      </c>
      <c r="O28" s="180">
        <v>14</v>
      </c>
      <c r="P28" s="101"/>
    </row>
    <row r="29" spans="2:16" x14ac:dyDescent="0.2">
      <c r="B29" s="6"/>
      <c r="C29" s="187">
        <v>15</v>
      </c>
      <c r="D29" s="82"/>
      <c r="E29" s="83"/>
      <c r="F29" s="84"/>
      <c r="G29" s="84"/>
      <c r="H29" s="84"/>
      <c r="I29" s="86"/>
      <c r="J29" s="90">
        <f t="shared" si="1"/>
        <v>0</v>
      </c>
      <c r="K29" s="277"/>
      <c r="L29" s="87">
        <f t="shared" si="2"/>
        <v>0</v>
      </c>
      <c r="M29" s="18">
        <f>IF(OR(F29=Konti!$D$24,F29=Konti!$D$27,F29=Konti!$D$37),0,I29*0.2)</f>
        <v>0</v>
      </c>
      <c r="N29" s="24">
        <f t="shared" si="3"/>
        <v>0</v>
      </c>
      <c r="O29" s="180">
        <v>15</v>
      </c>
      <c r="P29" s="101"/>
    </row>
    <row r="30" spans="2:16" x14ac:dyDescent="0.2">
      <c r="B30" s="6"/>
      <c r="C30" s="187">
        <v>16</v>
      </c>
      <c r="D30" s="82"/>
      <c r="E30" s="83"/>
      <c r="F30" s="84"/>
      <c r="G30" s="84"/>
      <c r="H30" s="84"/>
      <c r="I30" s="86"/>
      <c r="J30" s="90">
        <f t="shared" si="1"/>
        <v>0</v>
      </c>
      <c r="K30" s="277"/>
      <c r="L30" s="87">
        <f t="shared" si="2"/>
        <v>0</v>
      </c>
      <c r="M30" s="18">
        <f>IF(OR(F30=Konti!$D$24,F30=Konti!$D$27,F30=Konti!$D$37),0,I30*0.2)</f>
        <v>0</v>
      </c>
      <c r="N30" s="24">
        <f t="shared" si="3"/>
        <v>0</v>
      </c>
      <c r="O30" s="180">
        <v>16</v>
      </c>
      <c r="P30" s="101"/>
    </row>
    <row r="31" spans="2:16" x14ac:dyDescent="0.2">
      <c r="B31" s="6"/>
      <c r="C31" s="187">
        <v>17</v>
      </c>
      <c r="D31" s="82"/>
      <c r="E31" s="83"/>
      <c r="F31" s="84"/>
      <c r="G31" s="84"/>
      <c r="H31" s="84"/>
      <c r="I31" s="86"/>
      <c r="J31" s="90">
        <f t="shared" si="1"/>
        <v>0</v>
      </c>
      <c r="K31" s="277"/>
      <c r="L31" s="87">
        <f t="shared" si="2"/>
        <v>0</v>
      </c>
      <c r="M31" s="18">
        <f>IF(OR(F31=Konti!$D$24,F31=Konti!$D$27,F31=Konti!$D$37),0,I31*0.2)</f>
        <v>0</v>
      </c>
      <c r="N31" s="24">
        <f t="shared" si="3"/>
        <v>0</v>
      </c>
      <c r="O31" s="180">
        <v>17</v>
      </c>
      <c r="P31" s="101"/>
    </row>
    <row r="32" spans="2:16" x14ac:dyDescent="0.2">
      <c r="B32" s="6"/>
      <c r="C32" s="187">
        <v>18</v>
      </c>
      <c r="D32" s="82"/>
      <c r="E32" s="83"/>
      <c r="F32" s="84"/>
      <c r="G32" s="84"/>
      <c r="H32" s="84"/>
      <c r="I32" s="86"/>
      <c r="J32" s="90">
        <f t="shared" si="1"/>
        <v>0</v>
      </c>
      <c r="K32" s="277"/>
      <c r="L32" s="87">
        <f t="shared" si="2"/>
        <v>0</v>
      </c>
      <c r="M32" s="18">
        <f>IF(OR(F32=Konti!$D$24,F32=Konti!$D$27,F32=Konti!$D$37),0,I32*0.2)</f>
        <v>0</v>
      </c>
      <c r="N32" s="24">
        <f t="shared" si="3"/>
        <v>0</v>
      </c>
      <c r="O32" s="180">
        <v>18</v>
      </c>
      <c r="P32" s="101"/>
    </row>
    <row r="33" spans="2:16" x14ac:dyDescent="0.2">
      <c r="B33" s="6"/>
      <c r="C33" s="187">
        <v>19</v>
      </c>
      <c r="D33" s="82"/>
      <c r="E33" s="83"/>
      <c r="F33" s="84"/>
      <c r="G33" s="84"/>
      <c r="H33" s="84"/>
      <c r="I33" s="86"/>
      <c r="J33" s="90">
        <f t="shared" si="1"/>
        <v>0</v>
      </c>
      <c r="K33" s="277"/>
      <c r="L33" s="87">
        <f t="shared" si="2"/>
        <v>0</v>
      </c>
      <c r="M33" s="18">
        <f>IF(OR(F33=Konti!$D$24,F33=Konti!$D$27,F33=Konti!$D$37),0,I33*0.2)</f>
        <v>0</v>
      </c>
      <c r="N33" s="24">
        <f t="shared" si="3"/>
        <v>0</v>
      </c>
      <c r="O33" s="180">
        <v>19</v>
      </c>
      <c r="P33" s="101"/>
    </row>
    <row r="34" spans="2:16" x14ac:dyDescent="0.2">
      <c r="B34" s="6"/>
      <c r="C34" s="187">
        <v>20</v>
      </c>
      <c r="D34" s="82"/>
      <c r="E34" s="83"/>
      <c r="F34" s="84"/>
      <c r="G34" s="84"/>
      <c r="H34" s="84"/>
      <c r="I34" s="86"/>
      <c r="J34" s="90">
        <f t="shared" si="1"/>
        <v>0</v>
      </c>
      <c r="K34" s="277"/>
      <c r="L34" s="87">
        <f t="shared" si="2"/>
        <v>0</v>
      </c>
      <c r="M34" s="18">
        <f>IF(OR(F34=Konti!$D$24,F34=Konti!$D$27,F34=Konti!$D$37),0,I34*0.2)</f>
        <v>0</v>
      </c>
      <c r="N34" s="24">
        <f t="shared" si="3"/>
        <v>0</v>
      </c>
      <c r="O34" s="180">
        <v>20</v>
      </c>
      <c r="P34" s="101"/>
    </row>
    <row r="35" spans="2:16" x14ac:dyDescent="0.2">
      <c r="B35" s="6"/>
      <c r="C35" s="187">
        <v>21</v>
      </c>
      <c r="D35" s="82"/>
      <c r="E35" s="83"/>
      <c r="F35" s="84"/>
      <c r="G35" s="84"/>
      <c r="H35" s="84"/>
      <c r="I35" s="86"/>
      <c r="J35" s="90">
        <f t="shared" si="1"/>
        <v>0</v>
      </c>
      <c r="K35" s="277"/>
      <c r="L35" s="87">
        <f t="shared" si="2"/>
        <v>0</v>
      </c>
      <c r="M35" s="18">
        <f>IF(OR(F35=Konti!$D$24,F35=Konti!$D$27,F35=Konti!$D$37),0,I35*0.2)</f>
        <v>0</v>
      </c>
      <c r="N35" s="24">
        <f t="shared" si="3"/>
        <v>0</v>
      </c>
      <c r="O35" s="180">
        <v>21</v>
      </c>
      <c r="P35" s="101"/>
    </row>
    <row r="36" spans="2:16" x14ac:dyDescent="0.2">
      <c r="B36" s="6"/>
      <c r="C36" s="187">
        <v>22</v>
      </c>
      <c r="D36" s="82"/>
      <c r="E36" s="83"/>
      <c r="F36" s="84"/>
      <c r="G36" s="84"/>
      <c r="H36" s="84"/>
      <c r="I36" s="86"/>
      <c r="J36" s="90">
        <f t="shared" si="1"/>
        <v>0</v>
      </c>
      <c r="K36" s="277"/>
      <c r="L36" s="87">
        <f t="shared" si="2"/>
        <v>0</v>
      </c>
      <c r="M36" s="18">
        <f>IF(OR(F36=Konti!$D$24,F36=Konti!$D$27,F36=Konti!$D$37),0,I36*0.2)</f>
        <v>0</v>
      </c>
      <c r="N36" s="24">
        <f t="shared" si="3"/>
        <v>0</v>
      </c>
      <c r="O36" s="180">
        <v>22</v>
      </c>
      <c r="P36" s="101"/>
    </row>
    <row r="37" spans="2:16" x14ac:dyDescent="0.2">
      <c r="B37" s="6"/>
      <c r="C37" s="187">
        <v>23</v>
      </c>
      <c r="D37" s="82"/>
      <c r="E37" s="83"/>
      <c r="F37" s="84"/>
      <c r="G37" s="84"/>
      <c r="H37" s="84"/>
      <c r="I37" s="86"/>
      <c r="J37" s="90">
        <f t="shared" si="1"/>
        <v>0</v>
      </c>
      <c r="K37" s="277"/>
      <c r="L37" s="87">
        <f t="shared" si="2"/>
        <v>0</v>
      </c>
      <c r="M37" s="18">
        <f>IF(OR(F37=Konti!$D$24,F37=Konti!$D$27,F37=Konti!$D$37),0,I37*0.2)</f>
        <v>0</v>
      </c>
      <c r="N37" s="24">
        <f t="shared" si="3"/>
        <v>0</v>
      </c>
      <c r="O37" s="180">
        <v>23</v>
      </c>
      <c r="P37" s="101"/>
    </row>
    <row r="38" spans="2:16" x14ac:dyDescent="0.2">
      <c r="B38" s="6"/>
      <c r="C38" s="187">
        <v>24</v>
      </c>
      <c r="D38" s="82"/>
      <c r="E38" s="83"/>
      <c r="F38" s="84"/>
      <c r="G38" s="84"/>
      <c r="H38" s="84"/>
      <c r="I38" s="86"/>
      <c r="J38" s="90">
        <f t="shared" si="1"/>
        <v>0</v>
      </c>
      <c r="K38" s="277"/>
      <c r="L38" s="87">
        <f t="shared" si="2"/>
        <v>0</v>
      </c>
      <c r="M38" s="18">
        <f>IF(OR(F38=Konti!$D$24,F38=Konti!$D$27,F38=Konti!$D$37),0,I38*0.2)</f>
        <v>0</v>
      </c>
      <c r="N38" s="24">
        <f t="shared" si="3"/>
        <v>0</v>
      </c>
      <c r="O38" s="180">
        <v>24</v>
      </c>
      <c r="P38" s="101"/>
    </row>
    <row r="39" spans="2:16" x14ac:dyDescent="0.2">
      <c r="B39" s="6"/>
      <c r="C39" s="187">
        <v>25</v>
      </c>
      <c r="D39" s="82"/>
      <c r="E39" s="83"/>
      <c r="F39" s="84"/>
      <c r="G39" s="84"/>
      <c r="H39" s="84"/>
      <c r="I39" s="86"/>
      <c r="J39" s="90">
        <f t="shared" si="1"/>
        <v>0</v>
      </c>
      <c r="K39" s="277"/>
      <c r="L39" s="87">
        <f t="shared" si="2"/>
        <v>0</v>
      </c>
      <c r="M39" s="18">
        <f>IF(OR(F39=Konti!$D$24,F39=Konti!$D$27,F39=Konti!$D$37),0,I39*0.2)</f>
        <v>0</v>
      </c>
      <c r="N39" s="24">
        <f t="shared" si="3"/>
        <v>0</v>
      </c>
      <c r="O39" s="180">
        <v>25</v>
      </c>
      <c r="P39" s="101"/>
    </row>
    <row r="40" spans="2:16" x14ac:dyDescent="0.2">
      <c r="B40" s="6"/>
      <c r="C40" s="187">
        <v>26</v>
      </c>
      <c r="D40" s="82"/>
      <c r="E40" s="83"/>
      <c r="F40" s="84"/>
      <c r="G40" s="84"/>
      <c r="H40" s="84"/>
      <c r="I40" s="86"/>
      <c r="J40" s="90">
        <f t="shared" si="1"/>
        <v>0</v>
      </c>
      <c r="K40" s="277"/>
      <c r="L40" s="87">
        <f t="shared" si="2"/>
        <v>0</v>
      </c>
      <c r="M40" s="18">
        <f>IF(OR(F40=Konti!$D$24,F40=Konti!$D$27,F40=Konti!$D$37),0,I40*0.2)</f>
        <v>0</v>
      </c>
      <c r="N40" s="24">
        <f t="shared" si="3"/>
        <v>0</v>
      </c>
      <c r="O40" s="180">
        <v>26</v>
      </c>
      <c r="P40" s="101"/>
    </row>
    <row r="41" spans="2:16" x14ac:dyDescent="0.2">
      <c r="B41" s="6"/>
      <c r="C41" s="187">
        <v>27</v>
      </c>
      <c r="D41" s="82"/>
      <c r="E41" s="83"/>
      <c r="F41" s="84"/>
      <c r="G41" s="84"/>
      <c r="H41" s="84"/>
      <c r="I41" s="86"/>
      <c r="J41" s="90">
        <f t="shared" si="1"/>
        <v>0</v>
      </c>
      <c r="K41" s="277"/>
      <c r="L41" s="87">
        <f t="shared" si="2"/>
        <v>0</v>
      </c>
      <c r="M41" s="18">
        <f>IF(OR(F41=Konti!$D$24,F41=Konti!$D$27,F41=Konti!$D$37),0,I41*0.2)</f>
        <v>0</v>
      </c>
      <c r="N41" s="24">
        <f t="shared" si="3"/>
        <v>0</v>
      </c>
      <c r="O41" s="180">
        <v>27</v>
      </c>
      <c r="P41" s="101"/>
    </row>
    <row r="42" spans="2:16" x14ac:dyDescent="0.2">
      <c r="B42" s="6"/>
      <c r="C42" s="187">
        <v>28</v>
      </c>
      <c r="D42" s="82"/>
      <c r="E42" s="83"/>
      <c r="F42" s="84"/>
      <c r="G42" s="84"/>
      <c r="H42" s="84"/>
      <c r="I42" s="86"/>
      <c r="J42" s="90">
        <f t="shared" si="1"/>
        <v>0</v>
      </c>
      <c r="K42" s="277"/>
      <c r="L42" s="87">
        <f t="shared" si="2"/>
        <v>0</v>
      </c>
      <c r="M42" s="18">
        <f>IF(OR(F42=Konti!$D$24,F42=Konti!$D$27,F42=Konti!$D$37),0,I42*0.2)</f>
        <v>0</v>
      </c>
      <c r="N42" s="24">
        <f t="shared" si="3"/>
        <v>0</v>
      </c>
      <c r="O42" s="180">
        <v>28</v>
      </c>
      <c r="P42" s="101"/>
    </row>
    <row r="43" spans="2:16" x14ac:dyDescent="0.2">
      <c r="B43" s="6"/>
      <c r="C43" s="187">
        <v>29</v>
      </c>
      <c r="D43" s="82"/>
      <c r="E43" s="83"/>
      <c r="F43" s="84"/>
      <c r="G43" s="84"/>
      <c r="H43" s="84"/>
      <c r="I43" s="86"/>
      <c r="J43" s="90">
        <f t="shared" si="1"/>
        <v>0</v>
      </c>
      <c r="K43" s="277"/>
      <c r="L43" s="87">
        <f t="shared" si="2"/>
        <v>0</v>
      </c>
      <c r="M43" s="18">
        <f>IF(OR(F43=Konti!$D$24,F43=Konti!$D$27,F43=Konti!$D$37),0,I43*0.2)</f>
        <v>0</v>
      </c>
      <c r="N43" s="24">
        <f t="shared" si="3"/>
        <v>0</v>
      </c>
      <c r="O43" s="180">
        <v>29</v>
      </c>
      <c r="P43" s="101"/>
    </row>
    <row r="44" spans="2:16" x14ac:dyDescent="0.2">
      <c r="B44" s="6"/>
      <c r="C44" s="187">
        <v>30</v>
      </c>
      <c r="D44" s="82"/>
      <c r="E44" s="83"/>
      <c r="F44" s="84"/>
      <c r="G44" s="84"/>
      <c r="H44" s="84"/>
      <c r="I44" s="86"/>
      <c r="J44" s="90">
        <f t="shared" si="1"/>
        <v>0</v>
      </c>
      <c r="K44" s="277"/>
      <c r="L44" s="87">
        <f t="shared" si="2"/>
        <v>0</v>
      </c>
      <c r="M44" s="18">
        <f>IF(OR(F44=Konti!$D$24,F44=Konti!$D$27,F44=Konti!$D$37),0,I44*0.2)</f>
        <v>0</v>
      </c>
      <c r="N44" s="24">
        <f t="shared" si="3"/>
        <v>0</v>
      </c>
      <c r="O44" s="180">
        <v>30</v>
      </c>
      <c r="P44" s="101"/>
    </row>
    <row r="45" spans="2:16" x14ac:dyDescent="0.2">
      <c r="B45" s="6"/>
      <c r="C45" s="187">
        <v>31</v>
      </c>
      <c r="D45" s="82"/>
      <c r="E45" s="83"/>
      <c r="F45" s="84"/>
      <c r="G45" s="84"/>
      <c r="H45" s="84"/>
      <c r="I45" s="86"/>
      <c r="J45" s="90">
        <f t="shared" si="1"/>
        <v>0</v>
      </c>
      <c r="K45" s="277"/>
      <c r="L45" s="87">
        <f t="shared" si="2"/>
        <v>0</v>
      </c>
      <c r="M45" s="18">
        <f>IF(OR(F45=Konti!$D$24,F45=Konti!$D$27,F45=Konti!$D$37),0,I45*0.2)</f>
        <v>0</v>
      </c>
      <c r="N45" s="24">
        <f t="shared" si="3"/>
        <v>0</v>
      </c>
      <c r="O45" s="180">
        <v>31</v>
      </c>
      <c r="P45" s="101"/>
    </row>
    <row r="46" spans="2:16" x14ac:dyDescent="0.2">
      <c r="B46" s="6"/>
      <c r="C46" s="187">
        <v>32</v>
      </c>
      <c r="D46" s="82"/>
      <c r="E46" s="83"/>
      <c r="F46" s="84"/>
      <c r="G46" s="84"/>
      <c r="H46" s="84"/>
      <c r="I46" s="86"/>
      <c r="J46" s="90">
        <f t="shared" si="1"/>
        <v>0</v>
      </c>
      <c r="K46" s="277"/>
      <c r="L46" s="87">
        <f t="shared" si="2"/>
        <v>0</v>
      </c>
      <c r="M46" s="18">
        <f>IF(OR(F46=Konti!$D$24,F46=Konti!$D$27,F46=Konti!$D$37),0,I46*0.2)</f>
        <v>0</v>
      </c>
      <c r="N46" s="24">
        <f t="shared" si="3"/>
        <v>0</v>
      </c>
      <c r="O46" s="180">
        <v>32</v>
      </c>
      <c r="P46" s="101"/>
    </row>
    <row r="47" spans="2:16" x14ac:dyDescent="0.2">
      <c r="B47" s="6"/>
      <c r="C47" s="187">
        <v>33</v>
      </c>
      <c r="D47" s="82"/>
      <c r="E47" s="83"/>
      <c r="F47" s="84"/>
      <c r="G47" s="84"/>
      <c r="H47" s="84"/>
      <c r="I47" s="86"/>
      <c r="J47" s="90">
        <f t="shared" si="1"/>
        <v>0</v>
      </c>
      <c r="K47" s="277"/>
      <c r="L47" s="87">
        <f t="shared" si="2"/>
        <v>0</v>
      </c>
      <c r="M47" s="18">
        <f>IF(OR(F47=Konti!$D$24,F47=Konti!$D$27,F47=Konti!$D$37),0,I47*0.2)</f>
        <v>0</v>
      </c>
      <c r="N47" s="24">
        <f t="shared" si="3"/>
        <v>0</v>
      </c>
      <c r="O47" s="180">
        <v>33</v>
      </c>
      <c r="P47" s="101"/>
    </row>
    <row r="48" spans="2:16" x14ac:dyDescent="0.2">
      <c r="B48" s="6"/>
      <c r="C48" s="187">
        <v>34</v>
      </c>
      <c r="D48" s="82"/>
      <c r="E48" s="83"/>
      <c r="F48" s="84"/>
      <c r="G48" s="84"/>
      <c r="H48" s="84"/>
      <c r="I48" s="86"/>
      <c r="J48" s="90">
        <f t="shared" si="1"/>
        <v>0</v>
      </c>
      <c r="K48" s="277"/>
      <c r="L48" s="87">
        <f t="shared" si="2"/>
        <v>0</v>
      </c>
      <c r="M48" s="18">
        <f>IF(OR(F48=Konti!$D$24,F48=Konti!$D$27,F48=Konti!$D$37),0,I48*0.2)</f>
        <v>0</v>
      </c>
      <c r="N48" s="24">
        <f t="shared" si="3"/>
        <v>0</v>
      </c>
      <c r="O48" s="180">
        <v>34</v>
      </c>
      <c r="P48" s="101"/>
    </row>
    <row r="49" spans="2:16" x14ac:dyDescent="0.2">
      <c r="B49" s="6"/>
      <c r="C49" s="187">
        <v>35</v>
      </c>
      <c r="D49" s="82"/>
      <c r="E49" s="83"/>
      <c r="F49" s="84"/>
      <c r="G49" s="84"/>
      <c r="H49" s="84"/>
      <c r="I49" s="86"/>
      <c r="J49" s="90">
        <f t="shared" si="1"/>
        <v>0</v>
      </c>
      <c r="K49" s="277"/>
      <c r="L49" s="87">
        <f t="shared" si="2"/>
        <v>0</v>
      </c>
      <c r="M49" s="18">
        <f>IF(OR(F49=Konti!$D$24,F49=Konti!$D$27,F49=Konti!$D$37),0,I49*0.2)</f>
        <v>0</v>
      </c>
      <c r="N49" s="24">
        <f t="shared" si="3"/>
        <v>0</v>
      </c>
      <c r="O49" s="180">
        <v>35</v>
      </c>
      <c r="P49" s="101"/>
    </row>
    <row r="50" spans="2:16" x14ac:dyDescent="0.2">
      <c r="B50" s="6"/>
      <c r="C50" s="187">
        <v>36</v>
      </c>
      <c r="D50" s="82"/>
      <c r="E50" s="83"/>
      <c r="F50" s="84"/>
      <c r="G50" s="84"/>
      <c r="H50" s="84"/>
      <c r="I50" s="86"/>
      <c r="J50" s="90">
        <f t="shared" si="1"/>
        <v>0</v>
      </c>
      <c r="K50" s="277"/>
      <c r="L50" s="87">
        <f t="shared" si="2"/>
        <v>0</v>
      </c>
      <c r="M50" s="18">
        <f>IF(OR(F50=Konti!$D$24,F50=Konti!$D$27,F50=Konti!$D$37),0,I50*0.2)</f>
        <v>0</v>
      </c>
      <c r="N50" s="24">
        <f t="shared" si="3"/>
        <v>0</v>
      </c>
      <c r="O50" s="180">
        <v>36</v>
      </c>
      <c r="P50" s="101"/>
    </row>
    <row r="51" spans="2:16" x14ac:dyDescent="0.2">
      <c r="B51" s="6"/>
      <c r="C51" s="187">
        <v>37</v>
      </c>
      <c r="D51" s="82"/>
      <c r="E51" s="83"/>
      <c r="F51" s="84"/>
      <c r="G51" s="84"/>
      <c r="H51" s="84"/>
      <c r="I51" s="86"/>
      <c r="J51" s="90">
        <f t="shared" si="1"/>
        <v>0</v>
      </c>
      <c r="K51" s="277"/>
      <c r="L51" s="87">
        <f t="shared" si="2"/>
        <v>0</v>
      </c>
      <c r="M51" s="18">
        <f>IF(OR(F51=Konti!$D$24,F51=Konti!$D$27,F51=Konti!$D$37),0,I51*0.2)</f>
        <v>0</v>
      </c>
      <c r="N51" s="24">
        <f t="shared" si="3"/>
        <v>0</v>
      </c>
      <c r="O51" s="180">
        <v>37</v>
      </c>
      <c r="P51" s="101"/>
    </row>
    <row r="52" spans="2:16" x14ac:dyDescent="0.2">
      <c r="B52" s="6"/>
      <c r="C52" s="187">
        <v>38</v>
      </c>
      <c r="D52" s="82"/>
      <c r="E52" s="83"/>
      <c r="F52" s="84"/>
      <c r="G52" s="84"/>
      <c r="H52" s="84"/>
      <c r="I52" s="86"/>
      <c r="J52" s="90">
        <f t="shared" si="1"/>
        <v>0</v>
      </c>
      <c r="K52" s="277"/>
      <c r="L52" s="87">
        <f t="shared" si="2"/>
        <v>0</v>
      </c>
      <c r="M52" s="18">
        <f>IF(OR(F52=Konti!$D$24,F52=Konti!$D$27,F52=Konti!$D$37),0,I52*0.2)</f>
        <v>0</v>
      </c>
      <c r="N52" s="24">
        <f t="shared" si="3"/>
        <v>0</v>
      </c>
      <c r="O52" s="180">
        <v>38</v>
      </c>
      <c r="P52" s="101"/>
    </row>
    <row r="53" spans="2:16" x14ac:dyDescent="0.2">
      <c r="B53" s="6"/>
      <c r="C53" s="187">
        <v>39</v>
      </c>
      <c r="D53" s="82"/>
      <c r="E53" s="83"/>
      <c r="F53" s="84"/>
      <c r="G53" s="84"/>
      <c r="H53" s="84"/>
      <c r="I53" s="86"/>
      <c r="J53" s="90">
        <f t="shared" si="1"/>
        <v>0</v>
      </c>
      <c r="K53" s="277"/>
      <c r="L53" s="87">
        <f t="shared" si="2"/>
        <v>0</v>
      </c>
      <c r="M53" s="18">
        <f>IF(OR(F53=Konti!$D$24,F53=Konti!$D$27,F53=Konti!$D$37),0,I53*0.2)</f>
        <v>0</v>
      </c>
      <c r="N53" s="24">
        <f t="shared" si="3"/>
        <v>0</v>
      </c>
      <c r="O53" s="180">
        <v>39</v>
      </c>
      <c r="P53" s="101"/>
    </row>
    <row r="54" spans="2:16" x14ac:dyDescent="0.2">
      <c r="B54" s="6"/>
      <c r="C54" s="187">
        <v>40</v>
      </c>
      <c r="D54" s="82"/>
      <c r="E54" s="83"/>
      <c r="F54" s="84"/>
      <c r="G54" s="84"/>
      <c r="H54" s="84"/>
      <c r="I54" s="86"/>
      <c r="J54" s="90">
        <f t="shared" si="1"/>
        <v>0</v>
      </c>
      <c r="K54" s="277"/>
      <c r="L54" s="87">
        <f t="shared" si="2"/>
        <v>0</v>
      </c>
      <c r="M54" s="18">
        <f>IF(OR(F54=Konti!$D$24,F54=Konti!$D$27,F54=Konti!$D$37),0,I54*0.2)</f>
        <v>0</v>
      </c>
      <c r="N54" s="24">
        <f t="shared" si="3"/>
        <v>0</v>
      </c>
      <c r="O54" s="180">
        <v>40</v>
      </c>
      <c r="P54" s="101"/>
    </row>
    <row r="55" spans="2:16" x14ac:dyDescent="0.2">
      <c r="B55" s="6"/>
      <c r="C55" s="187">
        <v>41</v>
      </c>
      <c r="D55" s="82"/>
      <c r="E55" s="83"/>
      <c r="F55" s="84"/>
      <c r="G55" s="84"/>
      <c r="H55" s="84"/>
      <c r="I55" s="86"/>
      <c r="J55" s="90">
        <f t="shared" si="1"/>
        <v>0</v>
      </c>
      <c r="K55" s="277"/>
      <c r="L55" s="87">
        <f t="shared" si="2"/>
        <v>0</v>
      </c>
      <c r="M55" s="18">
        <f>IF(OR(F55=Konti!$D$24,F55=Konti!$D$27,F55=Konti!$D$37),0,I55*0.2)</f>
        <v>0</v>
      </c>
      <c r="N55" s="24">
        <f t="shared" si="3"/>
        <v>0</v>
      </c>
      <c r="O55" s="180">
        <v>41</v>
      </c>
      <c r="P55" s="101"/>
    </row>
    <row r="56" spans="2:16" x14ac:dyDescent="0.2">
      <c r="B56" s="6"/>
      <c r="C56" s="187">
        <v>42</v>
      </c>
      <c r="D56" s="82"/>
      <c r="E56" s="83"/>
      <c r="F56" s="84"/>
      <c r="G56" s="84"/>
      <c r="H56" s="84"/>
      <c r="I56" s="86"/>
      <c r="J56" s="90">
        <f t="shared" si="1"/>
        <v>0</v>
      </c>
      <c r="K56" s="277"/>
      <c r="L56" s="87">
        <f t="shared" si="2"/>
        <v>0</v>
      </c>
      <c r="M56" s="18">
        <f>IF(OR(F56=Konti!$D$24,F56=Konti!$D$27,F56=Konti!$D$37),0,I56*0.2)</f>
        <v>0</v>
      </c>
      <c r="N56" s="24">
        <f t="shared" si="3"/>
        <v>0</v>
      </c>
      <c r="O56" s="180">
        <v>42</v>
      </c>
      <c r="P56" s="101"/>
    </row>
    <row r="57" spans="2:16" x14ac:dyDescent="0.2">
      <c r="B57" s="6"/>
      <c r="C57" s="187">
        <v>43</v>
      </c>
      <c r="D57" s="82"/>
      <c r="E57" s="83"/>
      <c r="F57" s="84"/>
      <c r="G57" s="84"/>
      <c r="H57" s="84"/>
      <c r="I57" s="86"/>
      <c r="J57" s="90">
        <f t="shared" si="1"/>
        <v>0</v>
      </c>
      <c r="K57" s="277"/>
      <c r="L57" s="87">
        <f t="shared" si="2"/>
        <v>0</v>
      </c>
      <c r="M57" s="18">
        <f>IF(OR(F57=Konti!$D$24,F57=Konti!$D$27,F57=Konti!$D$37),0,I57*0.2)</f>
        <v>0</v>
      </c>
      <c r="N57" s="24">
        <f t="shared" si="3"/>
        <v>0</v>
      </c>
      <c r="O57" s="180">
        <v>43</v>
      </c>
      <c r="P57" s="101"/>
    </row>
    <row r="58" spans="2:16" x14ac:dyDescent="0.2">
      <c r="B58" s="6"/>
      <c r="C58" s="187">
        <v>44</v>
      </c>
      <c r="D58" s="82"/>
      <c r="E58" s="83"/>
      <c r="F58" s="84"/>
      <c r="G58" s="84"/>
      <c r="H58" s="84"/>
      <c r="I58" s="86"/>
      <c r="J58" s="90">
        <f t="shared" si="1"/>
        <v>0</v>
      </c>
      <c r="K58" s="277"/>
      <c r="L58" s="87">
        <f t="shared" si="2"/>
        <v>0</v>
      </c>
      <c r="M58" s="18">
        <f>IF(OR(F58=Konti!$D$24,F58=Konti!$D$27,F58=Konti!$D$37),0,I58*0.2)</f>
        <v>0</v>
      </c>
      <c r="N58" s="24">
        <f t="shared" si="3"/>
        <v>0</v>
      </c>
      <c r="O58" s="180">
        <v>44</v>
      </c>
      <c r="P58" s="101"/>
    </row>
    <row r="59" spans="2:16" x14ac:dyDescent="0.2">
      <c r="B59" s="6"/>
      <c r="C59" s="187">
        <v>45</v>
      </c>
      <c r="D59" s="82"/>
      <c r="E59" s="83"/>
      <c r="F59" s="84"/>
      <c r="G59" s="84"/>
      <c r="H59" s="84"/>
      <c r="I59" s="86"/>
      <c r="J59" s="90">
        <f t="shared" si="1"/>
        <v>0</v>
      </c>
      <c r="K59" s="277"/>
      <c r="L59" s="87">
        <f t="shared" si="2"/>
        <v>0</v>
      </c>
      <c r="M59" s="18">
        <f>IF(OR(F59=Konti!$D$24,F59=Konti!$D$27,F59=Konti!$D$37),0,I59*0.2)</f>
        <v>0</v>
      </c>
      <c r="N59" s="24">
        <f t="shared" si="3"/>
        <v>0</v>
      </c>
      <c r="O59" s="180">
        <v>45</v>
      </c>
      <c r="P59" s="101"/>
    </row>
    <row r="60" spans="2:16" x14ac:dyDescent="0.2">
      <c r="B60" s="6"/>
      <c r="C60" s="187">
        <v>46</v>
      </c>
      <c r="D60" s="82"/>
      <c r="E60" s="83"/>
      <c r="F60" s="84"/>
      <c r="G60" s="84"/>
      <c r="H60" s="84"/>
      <c r="I60" s="86"/>
      <c r="J60" s="90">
        <f t="shared" si="1"/>
        <v>0</v>
      </c>
      <c r="K60" s="277"/>
      <c r="L60" s="87">
        <f t="shared" si="2"/>
        <v>0</v>
      </c>
      <c r="M60" s="18">
        <f>IF(OR(F60=Konti!$D$24,F60=Konti!$D$27,F60=Konti!$D$37),0,I60*0.2)</f>
        <v>0</v>
      </c>
      <c r="N60" s="24">
        <f t="shared" si="3"/>
        <v>0</v>
      </c>
      <c r="O60" s="180">
        <v>46</v>
      </c>
      <c r="P60" s="101"/>
    </row>
    <row r="61" spans="2:16" x14ac:dyDescent="0.2">
      <c r="B61" s="6"/>
      <c r="C61" s="187">
        <v>47</v>
      </c>
      <c r="D61" s="82"/>
      <c r="E61" s="83"/>
      <c r="F61" s="84"/>
      <c r="G61" s="84"/>
      <c r="H61" s="84"/>
      <c r="I61" s="86"/>
      <c r="J61" s="90">
        <f t="shared" si="1"/>
        <v>0</v>
      </c>
      <c r="K61" s="277"/>
      <c r="L61" s="87">
        <f t="shared" si="2"/>
        <v>0</v>
      </c>
      <c r="M61" s="18">
        <f>IF(OR(F61=Konti!$D$24,F61=Konti!$D$27,F61=Konti!$D$37),0,I61*0.2)</f>
        <v>0</v>
      </c>
      <c r="N61" s="24">
        <f t="shared" si="3"/>
        <v>0</v>
      </c>
      <c r="O61" s="180">
        <v>47</v>
      </c>
      <c r="P61" s="101"/>
    </row>
    <row r="62" spans="2:16" x14ac:dyDescent="0.2">
      <c r="B62" s="6"/>
      <c r="C62" s="187">
        <v>48</v>
      </c>
      <c r="D62" s="82"/>
      <c r="E62" s="83"/>
      <c r="F62" s="84"/>
      <c r="G62" s="84"/>
      <c r="H62" s="84"/>
      <c r="I62" s="86"/>
      <c r="J62" s="90">
        <f t="shared" si="1"/>
        <v>0</v>
      </c>
      <c r="K62" s="277"/>
      <c r="L62" s="87">
        <f t="shared" si="2"/>
        <v>0</v>
      </c>
      <c r="M62" s="18">
        <f>IF(OR(F62=Konti!$D$24,F62=Konti!$D$27,F62=Konti!$D$37),0,I62*0.2)</f>
        <v>0</v>
      </c>
      <c r="N62" s="24">
        <f t="shared" si="3"/>
        <v>0</v>
      </c>
      <c r="O62" s="180">
        <v>48</v>
      </c>
      <c r="P62" s="101"/>
    </row>
    <row r="63" spans="2:16" x14ac:dyDescent="0.2">
      <c r="B63" s="6"/>
      <c r="C63" s="187">
        <v>49</v>
      </c>
      <c r="D63" s="82"/>
      <c r="E63" s="83"/>
      <c r="F63" s="84"/>
      <c r="G63" s="84"/>
      <c r="H63" s="84"/>
      <c r="I63" s="86"/>
      <c r="J63" s="90">
        <f t="shared" si="1"/>
        <v>0</v>
      </c>
      <c r="K63" s="277"/>
      <c r="L63" s="87">
        <f t="shared" si="2"/>
        <v>0</v>
      </c>
      <c r="M63" s="18">
        <f>IF(OR(F63=Konti!$D$24,F63=Konti!$D$27,F63=Konti!$D$37),0,I63*0.2)</f>
        <v>0</v>
      </c>
      <c r="N63" s="24">
        <f t="shared" si="3"/>
        <v>0</v>
      </c>
      <c r="O63" s="180">
        <v>49</v>
      </c>
      <c r="P63" s="101"/>
    </row>
    <row r="64" spans="2:16" x14ac:dyDescent="0.2">
      <c r="B64" s="6"/>
      <c r="C64" s="187">
        <v>50</v>
      </c>
      <c r="D64" s="82"/>
      <c r="E64" s="83"/>
      <c r="F64" s="84"/>
      <c r="G64" s="84"/>
      <c r="H64" s="84"/>
      <c r="I64" s="86"/>
      <c r="J64" s="90">
        <f t="shared" si="1"/>
        <v>0</v>
      </c>
      <c r="K64" s="277"/>
      <c r="L64" s="87">
        <f t="shared" si="2"/>
        <v>0</v>
      </c>
      <c r="M64" s="18">
        <f>IF(OR(F64=Konti!$D$24,F64=Konti!$D$27,F64=Konti!$D$37),0,I64*0.2)</f>
        <v>0</v>
      </c>
      <c r="N64" s="24">
        <f t="shared" si="3"/>
        <v>0</v>
      </c>
      <c r="O64" s="180">
        <v>50</v>
      </c>
      <c r="P64" s="101"/>
    </row>
    <row r="65" spans="1:16" x14ac:dyDescent="0.2">
      <c r="B65" s="6"/>
      <c r="C65" s="187">
        <v>51</v>
      </c>
      <c r="D65" s="82"/>
      <c r="E65" s="83"/>
      <c r="F65" s="84"/>
      <c r="G65" s="84"/>
      <c r="H65" s="84"/>
      <c r="I65" s="86"/>
      <c r="J65" s="90">
        <f t="shared" si="1"/>
        <v>0</v>
      </c>
      <c r="K65" s="277"/>
      <c r="L65" s="87">
        <f t="shared" si="2"/>
        <v>0</v>
      </c>
      <c r="M65" s="18">
        <f>IF(OR(F65=Konti!$D$24,F65=Konti!$D$27,F65=Konti!$D$37),0,I65*0.2)</f>
        <v>0</v>
      </c>
      <c r="N65" s="24">
        <f t="shared" si="3"/>
        <v>0</v>
      </c>
      <c r="O65" s="180">
        <v>51</v>
      </c>
      <c r="P65" s="101"/>
    </row>
    <row r="66" spans="1:16" x14ac:dyDescent="0.2">
      <c r="B66" s="6"/>
      <c r="C66" s="187">
        <v>52</v>
      </c>
      <c r="D66" s="82"/>
      <c r="E66" s="83"/>
      <c r="F66" s="84"/>
      <c r="G66" s="84"/>
      <c r="H66" s="84"/>
      <c r="I66" s="86"/>
      <c r="J66" s="90">
        <f t="shared" si="1"/>
        <v>0</v>
      </c>
      <c r="K66" s="277"/>
      <c r="L66" s="87">
        <f t="shared" si="2"/>
        <v>0</v>
      </c>
      <c r="M66" s="18">
        <f>IF(OR(F66=Konti!$D$24,F66=Konti!$D$27,F66=Konti!$D$37),0,I66*0.2)</f>
        <v>0</v>
      </c>
      <c r="N66" s="24">
        <f t="shared" si="3"/>
        <v>0</v>
      </c>
      <c r="O66" s="180">
        <v>52</v>
      </c>
      <c r="P66" s="101"/>
    </row>
    <row r="67" spans="1:16" x14ac:dyDescent="0.2">
      <c r="B67" s="6"/>
      <c r="C67" s="187">
        <v>53</v>
      </c>
      <c r="D67" s="82"/>
      <c r="E67" s="83"/>
      <c r="F67" s="84"/>
      <c r="G67" s="84"/>
      <c r="H67" s="84"/>
      <c r="I67" s="86"/>
      <c r="J67" s="90">
        <f t="shared" si="1"/>
        <v>0</v>
      </c>
      <c r="K67" s="277"/>
      <c r="L67" s="87">
        <f t="shared" si="2"/>
        <v>0</v>
      </c>
      <c r="M67" s="18">
        <f>IF(OR(F67=Konti!$D$24,F67=Konti!$D$27,F67=Konti!$D$37),0,I67*0.2)</f>
        <v>0</v>
      </c>
      <c r="N67" s="24">
        <f t="shared" si="3"/>
        <v>0</v>
      </c>
      <c r="O67" s="180">
        <v>53</v>
      </c>
      <c r="P67" s="101"/>
    </row>
    <row r="68" spans="1:16" x14ac:dyDescent="0.2">
      <c r="B68" s="6"/>
      <c r="C68" s="187">
        <v>54</v>
      </c>
      <c r="D68" s="82"/>
      <c r="E68" s="83"/>
      <c r="F68" s="84"/>
      <c r="G68" s="84"/>
      <c r="H68" s="84"/>
      <c r="I68" s="86"/>
      <c r="J68" s="90">
        <f t="shared" si="1"/>
        <v>0</v>
      </c>
      <c r="K68" s="277"/>
      <c r="L68" s="87">
        <f t="shared" si="2"/>
        <v>0</v>
      </c>
      <c r="M68" s="18">
        <f>IF(OR(F68=Konti!$D$24,F68=Konti!$D$27,F68=Konti!$D$37),0,I68*0.2)</f>
        <v>0</v>
      </c>
      <c r="N68" s="24">
        <f t="shared" si="3"/>
        <v>0</v>
      </c>
      <c r="O68" s="180">
        <v>54</v>
      </c>
      <c r="P68" s="101"/>
    </row>
    <row r="69" spans="1:16" x14ac:dyDescent="0.2">
      <c r="B69" s="6"/>
      <c r="C69" s="187">
        <v>55</v>
      </c>
      <c r="D69" s="82"/>
      <c r="E69" s="83"/>
      <c r="F69" s="84"/>
      <c r="G69" s="84"/>
      <c r="H69" s="84"/>
      <c r="I69" s="86"/>
      <c r="J69" s="90">
        <f t="shared" si="1"/>
        <v>0</v>
      </c>
      <c r="K69" s="277"/>
      <c r="L69" s="87">
        <f t="shared" si="2"/>
        <v>0</v>
      </c>
      <c r="M69" s="18">
        <f>IF(OR(F69=Konti!$D$24,F69=Konti!$D$27,F69=Konti!$D$37),0,I69*0.2)</f>
        <v>0</v>
      </c>
      <c r="N69" s="24">
        <f t="shared" si="3"/>
        <v>0</v>
      </c>
      <c r="O69" s="180">
        <v>55</v>
      </c>
      <c r="P69" s="101"/>
    </row>
    <row r="70" spans="1:16" x14ac:dyDescent="0.2">
      <c r="B70" s="6"/>
      <c r="C70" s="187">
        <v>56</v>
      </c>
      <c r="D70" s="82"/>
      <c r="E70" s="83"/>
      <c r="F70" s="84"/>
      <c r="G70" s="84"/>
      <c r="H70" s="84"/>
      <c r="I70" s="86"/>
      <c r="J70" s="90">
        <f t="shared" si="1"/>
        <v>0</v>
      </c>
      <c r="K70" s="277"/>
      <c r="L70" s="87">
        <f t="shared" si="2"/>
        <v>0</v>
      </c>
      <c r="M70" s="18">
        <f>IF(OR(F70=Konti!$D$24,F70=Konti!$D$27,F70=Konti!$D$37),0,I70*0.2)</f>
        <v>0</v>
      </c>
      <c r="N70" s="24">
        <f t="shared" si="3"/>
        <v>0</v>
      </c>
      <c r="O70" s="180">
        <v>56</v>
      </c>
      <c r="P70" s="101"/>
    </row>
    <row r="71" spans="1:16" x14ac:dyDescent="0.2">
      <c r="B71" s="6"/>
      <c r="C71" s="187">
        <v>57</v>
      </c>
      <c r="D71" s="82"/>
      <c r="E71" s="83"/>
      <c r="F71" s="84"/>
      <c r="G71" s="84"/>
      <c r="H71" s="84"/>
      <c r="I71" s="86"/>
      <c r="J71" s="90">
        <f t="shared" si="1"/>
        <v>0</v>
      </c>
      <c r="K71" s="277"/>
      <c r="L71" s="87">
        <f t="shared" si="2"/>
        <v>0</v>
      </c>
      <c r="M71" s="18">
        <f>IF(OR(F71=Konti!$D$24,F71=Konti!$D$27,F71=Konti!$D$37),0,I71*0.2)</f>
        <v>0</v>
      </c>
      <c r="N71" s="24">
        <f t="shared" si="3"/>
        <v>0</v>
      </c>
      <c r="O71" s="180">
        <v>57</v>
      </c>
      <c r="P71" s="101"/>
    </row>
    <row r="72" spans="1:16" x14ac:dyDescent="0.2">
      <c r="B72" s="6"/>
      <c r="C72" s="187">
        <v>58</v>
      </c>
      <c r="D72" s="82"/>
      <c r="E72" s="83"/>
      <c r="F72" s="84"/>
      <c r="G72" s="84"/>
      <c r="H72" s="84"/>
      <c r="I72" s="86"/>
      <c r="J72" s="90">
        <f t="shared" si="1"/>
        <v>0</v>
      </c>
      <c r="K72" s="277"/>
      <c r="L72" s="87">
        <f t="shared" si="2"/>
        <v>0</v>
      </c>
      <c r="M72" s="18">
        <f>IF(OR(F72=Konti!$D$24,F72=Konti!$D$27,F72=Konti!$D$37),0,I72*0.2)</f>
        <v>0</v>
      </c>
      <c r="N72" s="24">
        <f t="shared" si="3"/>
        <v>0</v>
      </c>
      <c r="O72" s="180">
        <v>58</v>
      </c>
      <c r="P72" s="101"/>
    </row>
    <row r="73" spans="1:16" x14ac:dyDescent="0.2">
      <c r="B73" s="6"/>
      <c r="C73" s="187">
        <v>59</v>
      </c>
      <c r="D73" s="82"/>
      <c r="E73" s="83"/>
      <c r="F73" s="84"/>
      <c r="G73" s="84"/>
      <c r="H73" s="84"/>
      <c r="I73" s="86"/>
      <c r="J73" s="90">
        <f t="shared" si="1"/>
        <v>0</v>
      </c>
      <c r="K73" s="277"/>
      <c r="L73" s="87">
        <f t="shared" si="2"/>
        <v>0</v>
      </c>
      <c r="M73" s="18">
        <f>IF(OR(F73=Konti!$D$24,F73=Konti!$D$27,F73=Konti!$D$37),0,I73*0.2)</f>
        <v>0</v>
      </c>
      <c r="N73" s="24">
        <f t="shared" si="3"/>
        <v>0</v>
      </c>
      <c r="O73" s="180">
        <v>59</v>
      </c>
      <c r="P73" s="101"/>
    </row>
    <row r="74" spans="1:16" x14ac:dyDescent="0.2">
      <c r="B74" s="6"/>
      <c r="C74" s="187">
        <v>60</v>
      </c>
      <c r="D74" s="82"/>
      <c r="E74" s="83"/>
      <c r="F74" s="84"/>
      <c r="G74" s="84"/>
      <c r="H74" s="84"/>
      <c r="I74" s="86"/>
      <c r="J74" s="90">
        <f t="shared" si="1"/>
        <v>0</v>
      </c>
      <c r="K74" s="277"/>
      <c r="L74" s="87">
        <f t="shared" si="2"/>
        <v>0</v>
      </c>
      <c r="M74" s="18">
        <f>IF(OR(F74=Konti!$D$24,F74=Konti!$D$27,F74=Konti!$D$37),0,I74*0.2)</f>
        <v>0</v>
      </c>
      <c r="N74" s="24">
        <f t="shared" si="3"/>
        <v>0</v>
      </c>
      <c r="O74" s="180">
        <v>60</v>
      </c>
      <c r="P74" s="101"/>
    </row>
    <row r="75" spans="1:16" x14ac:dyDescent="0.2">
      <c r="B75" s="6"/>
      <c r="C75" s="187">
        <v>61</v>
      </c>
      <c r="D75" s="82"/>
      <c r="E75" s="83"/>
      <c r="F75" s="84"/>
      <c r="G75" s="84"/>
      <c r="H75" s="84"/>
      <c r="I75" s="86"/>
      <c r="J75" s="90">
        <f t="shared" si="1"/>
        <v>0</v>
      </c>
      <c r="K75" s="277"/>
      <c r="L75" s="87">
        <f t="shared" si="2"/>
        <v>0</v>
      </c>
      <c r="M75" s="18">
        <f>IF(OR(F75=Konti!$D$24,F75=Konti!$D$27,F75=Konti!$D$37),0,I75*0.2)</f>
        <v>0</v>
      </c>
      <c r="N75" s="24">
        <f t="shared" si="3"/>
        <v>0</v>
      </c>
      <c r="O75" s="180">
        <v>61</v>
      </c>
      <c r="P75" s="101"/>
    </row>
    <row r="76" spans="1:16" x14ac:dyDescent="0.2">
      <c r="B76" s="6"/>
      <c r="C76" s="187">
        <v>62</v>
      </c>
      <c r="D76" s="82"/>
      <c r="E76" s="83"/>
      <c r="F76" s="84"/>
      <c r="G76" s="84"/>
      <c r="H76" s="84"/>
      <c r="I76" s="86"/>
      <c r="J76" s="90">
        <f t="shared" si="1"/>
        <v>0</v>
      </c>
      <c r="K76" s="277"/>
      <c r="L76" s="87">
        <f t="shared" si="2"/>
        <v>0</v>
      </c>
      <c r="M76" s="18">
        <f>IF(OR(F76=Konti!$D$24,F76=Konti!$D$27,F76=Konti!$D$37),0,I76*0.2)</f>
        <v>0</v>
      </c>
      <c r="N76" s="24">
        <f t="shared" si="3"/>
        <v>0</v>
      </c>
      <c r="O76" s="180">
        <v>62</v>
      </c>
      <c r="P76" s="101"/>
    </row>
    <row r="77" spans="1:16" x14ac:dyDescent="0.2">
      <c r="B77" s="6"/>
      <c r="C77" s="187"/>
      <c r="D77" s="257"/>
      <c r="E77" s="183"/>
      <c r="F77" s="85"/>
      <c r="G77" s="258"/>
      <c r="H77" s="258"/>
      <c r="I77" s="89"/>
      <c r="J77" s="90"/>
      <c r="K77" s="297"/>
      <c r="L77" s="87"/>
      <c r="M77" s="18"/>
      <c r="N77" s="24"/>
      <c r="O77" s="180"/>
      <c r="P77" s="101"/>
    </row>
    <row r="78" spans="1:16" ht="13.5" thickBot="1" x14ac:dyDescent="0.25">
      <c r="A78" s="139"/>
      <c r="B78" s="6"/>
      <c r="C78" s="172"/>
      <c r="D78" s="169"/>
      <c r="E78" s="118"/>
      <c r="F78" s="152"/>
      <c r="G78" s="152"/>
      <c r="H78" s="167">
        <f t="shared" ref="H78:N78" si="4">SUM(H15:H77)</f>
        <v>0</v>
      </c>
      <c r="I78" s="112">
        <f t="shared" si="4"/>
        <v>0</v>
      </c>
      <c r="J78" s="113">
        <f t="shared" si="4"/>
        <v>0</v>
      </c>
      <c r="K78" s="112">
        <f t="shared" si="4"/>
        <v>0</v>
      </c>
      <c r="L78" s="299">
        <f t="shared" si="4"/>
        <v>0</v>
      </c>
      <c r="M78" s="115">
        <f t="shared" si="4"/>
        <v>0</v>
      </c>
      <c r="N78" s="114">
        <f t="shared" si="4"/>
        <v>0</v>
      </c>
      <c r="O78" s="173"/>
      <c r="P78" s="101"/>
    </row>
    <row r="79" spans="1:16" ht="13.5" thickBot="1" x14ac:dyDescent="0.25">
      <c r="A79" s="139"/>
      <c r="B79" s="6"/>
      <c r="C79" s="2"/>
      <c r="D79" s="107"/>
      <c r="E79" s="108"/>
      <c r="F79" s="109"/>
      <c r="G79" s="109"/>
      <c r="H79" s="109"/>
      <c r="I79" s="14"/>
      <c r="J79" s="30"/>
      <c r="K79" s="50"/>
      <c r="L79" s="50"/>
      <c r="M79" s="14"/>
      <c r="N79" s="14"/>
      <c r="O79" s="132"/>
      <c r="P79" s="59"/>
    </row>
    <row r="80" spans="1:16" x14ac:dyDescent="0.2">
      <c r="A80" s="139"/>
      <c r="B80" s="6"/>
      <c r="C80" s="202"/>
      <c r="D80" s="204" t="s">
        <v>32</v>
      </c>
      <c r="E80" s="33"/>
      <c r="F80" s="36"/>
      <c r="G80" s="14"/>
      <c r="H80" s="14"/>
      <c r="I80" s="50"/>
      <c r="J80" s="30"/>
      <c r="K80" s="50"/>
      <c r="L80" s="50"/>
      <c r="M80" s="14"/>
      <c r="N80" s="14"/>
      <c r="O80" s="14"/>
      <c r="P80" s="101"/>
    </row>
    <row r="81" spans="1:17" x14ac:dyDescent="0.2">
      <c r="A81" s="139"/>
      <c r="B81" s="6"/>
      <c r="C81" s="205"/>
      <c r="D81" s="67" t="s">
        <v>71</v>
      </c>
      <c r="E81" s="67"/>
      <c r="F81" s="68"/>
      <c r="G81" s="14"/>
      <c r="H81" s="14"/>
      <c r="I81" s="50"/>
      <c r="J81" s="50"/>
      <c r="K81" s="30"/>
      <c r="L81" s="30"/>
      <c r="M81" s="14"/>
      <c r="N81" s="14"/>
      <c r="O81" s="14"/>
      <c r="P81" s="101"/>
    </row>
    <row r="82" spans="1:17" x14ac:dyDescent="0.2">
      <c r="A82" s="139"/>
      <c r="B82" s="6"/>
      <c r="C82" s="206"/>
      <c r="D82" s="52" t="s">
        <v>56</v>
      </c>
      <c r="E82" s="52"/>
      <c r="F82" s="56"/>
      <c r="G82" s="14"/>
      <c r="H82" s="14"/>
      <c r="I82" s="50"/>
      <c r="J82" s="50"/>
      <c r="K82" s="50"/>
      <c r="L82" s="50"/>
      <c r="M82" s="14"/>
      <c r="N82" s="14"/>
      <c r="O82" s="14"/>
      <c r="P82" s="101"/>
      <c r="Q82" s="139"/>
    </row>
    <row r="83" spans="1:17" x14ac:dyDescent="0.2">
      <c r="A83" s="139"/>
      <c r="B83" s="6"/>
      <c r="C83" s="206"/>
      <c r="D83" s="13" t="s">
        <v>57</v>
      </c>
      <c r="E83" s="13"/>
      <c r="F83" s="10"/>
      <c r="G83" s="14"/>
      <c r="H83" s="14"/>
      <c r="I83" s="14"/>
      <c r="J83" s="30"/>
      <c r="K83" s="50"/>
      <c r="L83" s="50"/>
      <c r="M83" s="14"/>
      <c r="N83" s="14"/>
      <c r="O83" s="14"/>
      <c r="P83" s="101"/>
    </row>
    <row r="84" spans="1:17" x14ac:dyDescent="0.2">
      <c r="A84" s="139"/>
      <c r="B84" s="6"/>
      <c r="C84" s="206"/>
      <c r="D84" s="13" t="s">
        <v>67</v>
      </c>
      <c r="E84" s="13"/>
      <c r="F84" s="10"/>
      <c r="G84" s="14"/>
      <c r="H84" s="14"/>
      <c r="I84" s="14"/>
      <c r="J84" s="30"/>
      <c r="K84" s="50"/>
      <c r="L84" s="14"/>
      <c r="M84" s="14"/>
      <c r="N84" s="14"/>
      <c r="O84" s="14"/>
      <c r="P84" s="101"/>
    </row>
    <row r="85" spans="1:17" ht="13.5" thickBot="1" x14ac:dyDescent="0.25">
      <c r="A85" s="139"/>
      <c r="B85" s="137"/>
      <c r="C85" s="216"/>
      <c r="D85" s="58" t="s">
        <v>68</v>
      </c>
      <c r="E85" s="58"/>
      <c r="F85" s="11"/>
      <c r="G85" s="14"/>
      <c r="H85" s="14"/>
      <c r="I85" s="50"/>
      <c r="J85" s="30"/>
      <c r="K85" s="50"/>
      <c r="L85" s="14"/>
      <c r="M85" s="14"/>
      <c r="N85" s="14"/>
      <c r="O85" s="14"/>
      <c r="P85" s="101"/>
    </row>
    <row r="86" spans="1:17" ht="13.5" thickBot="1" x14ac:dyDescent="0.25">
      <c r="A86" s="139"/>
      <c r="B86" s="141"/>
      <c r="C86" s="142"/>
      <c r="D86" s="60"/>
      <c r="E86" s="60"/>
      <c r="F86" s="60"/>
      <c r="G86" s="60"/>
      <c r="H86" s="60"/>
      <c r="I86" s="142"/>
      <c r="J86" s="142"/>
      <c r="K86" s="9"/>
      <c r="L86" s="9"/>
      <c r="M86" s="9"/>
      <c r="N86" s="9"/>
      <c r="O86" s="9"/>
      <c r="P86" s="208"/>
    </row>
    <row r="87" spans="1:17" x14ac:dyDescent="0.2">
      <c r="A87" s="139"/>
      <c r="B87" s="139"/>
      <c r="C87" s="139"/>
      <c r="D87" s="122"/>
      <c r="E87" s="122"/>
      <c r="F87" s="122"/>
      <c r="G87" s="122"/>
      <c r="H87" s="122"/>
      <c r="I87" s="123"/>
      <c r="J87" s="123"/>
      <c r="K87" s="121"/>
      <c r="L87" s="121"/>
      <c r="M87" s="121"/>
      <c r="N87" s="121"/>
    </row>
    <row r="88" spans="1:17" x14ac:dyDescent="0.2">
      <c r="B88" s="139"/>
      <c r="C88" s="139"/>
      <c r="D88" s="123"/>
      <c r="E88" s="123"/>
      <c r="F88" s="123"/>
      <c r="G88" s="123"/>
      <c r="H88" s="123"/>
      <c r="I88" s="139"/>
      <c r="J88" s="139"/>
    </row>
    <row r="89" spans="1:17" x14ac:dyDescent="0.2">
      <c r="B89" s="139"/>
      <c r="C89" s="139"/>
      <c r="D89" s="123"/>
      <c r="E89" s="123"/>
      <c r="F89" s="123"/>
      <c r="G89" s="123"/>
      <c r="H89" s="123"/>
      <c r="I89" s="139"/>
      <c r="J89" s="139"/>
    </row>
    <row r="90" spans="1:17" x14ac:dyDescent="0.2">
      <c r="B90" s="139"/>
      <c r="C90" s="139"/>
      <c r="D90" s="139"/>
      <c r="E90" s="139"/>
      <c r="F90" s="139"/>
      <c r="G90" s="139"/>
      <c r="H90" s="139"/>
      <c r="I90" s="139"/>
      <c r="J90" s="139"/>
    </row>
    <row r="95" spans="1:17" x14ac:dyDescent="0.2">
      <c r="I95" s="121"/>
    </row>
    <row r="96" spans="1:17" x14ac:dyDescent="0.2">
      <c r="I96" s="121"/>
      <c r="J96" s="121"/>
      <c r="K96" s="121"/>
      <c r="L96" s="121"/>
      <c r="M96" s="121"/>
      <c r="N96" s="121"/>
    </row>
    <row r="97" spans="9:14" x14ac:dyDescent="0.2">
      <c r="I97" s="121"/>
      <c r="J97" s="121"/>
      <c r="K97" s="121"/>
      <c r="L97" s="121"/>
      <c r="M97" s="121"/>
      <c r="N97" s="121"/>
    </row>
    <row r="98" spans="9:14" x14ac:dyDescent="0.2">
      <c r="I98" s="121"/>
      <c r="J98" s="121"/>
      <c r="K98" s="121"/>
      <c r="L98" s="121"/>
      <c r="M98" s="121"/>
      <c r="N98" s="121"/>
    </row>
    <row r="99" spans="9:14" x14ac:dyDescent="0.2">
      <c r="I99" s="121"/>
      <c r="J99" s="121"/>
      <c r="K99" s="121"/>
      <c r="L99" s="121"/>
      <c r="M99" s="121"/>
      <c r="N99" s="121"/>
    </row>
    <row r="100" spans="9:14" x14ac:dyDescent="0.2">
      <c r="I100" s="121"/>
      <c r="J100" s="121"/>
      <c r="K100" s="121"/>
      <c r="L100" s="121"/>
      <c r="M100" s="121"/>
      <c r="N100" s="121"/>
    </row>
    <row r="101" spans="9:14" x14ac:dyDescent="0.2">
      <c r="I101" s="121"/>
      <c r="J101" s="121"/>
      <c r="K101" s="121"/>
      <c r="L101" s="130"/>
      <c r="M101" s="121"/>
      <c r="N101" s="121"/>
    </row>
    <row r="102" spans="9:14" x14ac:dyDescent="0.2">
      <c r="I102" s="121"/>
      <c r="J102" s="121"/>
      <c r="K102" s="121"/>
      <c r="L102" s="130"/>
      <c r="M102" s="130"/>
      <c r="N102" s="121"/>
    </row>
    <row r="103" spans="9:14" x14ac:dyDescent="0.2">
      <c r="I103" s="121"/>
      <c r="J103" s="121"/>
      <c r="K103" s="121"/>
      <c r="L103" s="130"/>
      <c r="M103" s="130"/>
      <c r="N103" s="121"/>
    </row>
    <row r="104" spans="9:14" x14ac:dyDescent="0.2">
      <c r="I104" s="121"/>
      <c r="J104" s="121"/>
      <c r="K104" s="121"/>
      <c r="L104" s="130"/>
      <c r="M104" s="130"/>
      <c r="N104" s="121"/>
    </row>
    <row r="105" spans="9:14" x14ac:dyDescent="0.2">
      <c r="I105" s="121"/>
      <c r="J105" s="121"/>
      <c r="K105" s="121"/>
      <c r="L105" s="130"/>
      <c r="M105" s="130"/>
      <c r="N105" s="121"/>
    </row>
    <row r="106" spans="9:14" x14ac:dyDescent="0.2">
      <c r="I106" s="121"/>
      <c r="J106" s="121"/>
      <c r="K106" s="121"/>
      <c r="L106" s="130"/>
      <c r="M106" s="130"/>
      <c r="N106" s="121"/>
    </row>
    <row r="107" spans="9:14" x14ac:dyDescent="0.2">
      <c r="I107" s="121"/>
      <c r="J107" s="121"/>
      <c r="K107" s="121"/>
      <c r="L107" s="130"/>
      <c r="M107" s="130"/>
      <c r="N107" s="121"/>
    </row>
    <row r="108" spans="9:14" x14ac:dyDescent="0.2">
      <c r="I108" s="121"/>
      <c r="J108" s="121"/>
      <c r="K108" s="121"/>
      <c r="L108" s="131"/>
      <c r="M108" s="130"/>
      <c r="N108" s="121"/>
    </row>
    <row r="109" spans="9:14" x14ac:dyDescent="0.2">
      <c r="I109" s="121"/>
      <c r="J109" s="121"/>
      <c r="K109" s="121"/>
      <c r="L109" s="130"/>
      <c r="M109" s="131"/>
      <c r="N109" s="121"/>
    </row>
    <row r="110" spans="9:14" x14ac:dyDescent="0.2">
      <c r="I110" s="121"/>
      <c r="J110" s="121"/>
      <c r="K110" s="121"/>
      <c r="L110" s="130"/>
      <c r="M110" s="130"/>
      <c r="N110" s="121"/>
    </row>
    <row r="111" spans="9:14" x14ac:dyDescent="0.2">
      <c r="J111" s="121"/>
      <c r="K111" s="121"/>
      <c r="L111" s="121"/>
      <c r="M111" s="121"/>
      <c r="N111" s="121"/>
    </row>
  </sheetData>
  <phoneticPr fontId="0" type="noConversion"/>
  <dataValidations count="2">
    <dataValidation type="list" allowBlank="1" showInputMessage="1" showErrorMessage="1" sqref="G15:G77" xr:uid="{00000000-0002-0000-0B00-000000000000}">
      <formula1>Lagerstyring</formula1>
    </dataValidation>
    <dataValidation type="list" errorStyle="information" allowBlank="1" showInputMessage="1" showErrorMessage="1" errorTitle="Vælg Konto" error="Du skal vælge en af de konti du har i kontooversigten. Mangler du en konto, kan du ændre i eksisterende konti eller lave en ny under fanebladet &quot;Konti&quot;." promptTitle="Kontoovesigt" prompt="Vælg her den konto du vil knytte posteringen til. " sqref="F15:F77" xr:uid="{00000000-0002-0000-0B00-000001000000}">
      <formula1>Kontooversigt</formula1>
    </dataValidation>
  </dataValidations>
  <pageMargins left="0.75" right="0.75" top="1" bottom="1" header="0.5" footer="0.5"/>
  <pageSetup orientation="portrait" horizontalDpi="300" verticalDpi="300"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1">
    <tabColor indexed="13"/>
  </sheetPr>
  <dimension ref="A1:S113"/>
  <sheetViews>
    <sheetView showZeros="0" topLeftCell="A15" zoomScale="90" zoomScaleNormal="90" workbookViewId="0">
      <selection activeCell="K15" sqref="K15:K79"/>
    </sheetView>
  </sheetViews>
  <sheetFormatPr defaultColWidth="17.42578125" defaultRowHeight="12.75" x14ac:dyDescent="0.2"/>
  <cols>
    <col min="1" max="2" width="3.42578125" style="124" customWidth="1"/>
    <col min="3" max="3" width="3.85546875" style="124" customWidth="1"/>
    <col min="4" max="4" width="13.42578125" style="124" customWidth="1"/>
    <col min="5" max="5" width="10.5703125" style="124" customWidth="1"/>
    <col min="6" max="6" width="28" style="124" customWidth="1"/>
    <col min="7" max="7" width="17.42578125" style="124" customWidth="1"/>
    <col min="8" max="8" width="8.42578125" style="124" customWidth="1"/>
    <col min="9" max="14" width="17.42578125" style="124" customWidth="1"/>
    <col min="15" max="15" width="3.85546875" style="124" customWidth="1"/>
    <col min="16" max="16" width="2.5703125" style="124" customWidth="1"/>
    <col min="17" max="17" width="13.42578125" style="124" bestFit="1" customWidth="1"/>
    <col min="18" max="18" width="11.42578125" style="124" bestFit="1" customWidth="1"/>
    <col min="19" max="16384" width="17.42578125" style="124"/>
  </cols>
  <sheetData>
    <row r="1" spans="2:19" ht="13.5" thickBot="1" x14ac:dyDescent="0.25"/>
    <row r="2" spans="2:19" ht="9.75" customHeight="1" thickBot="1" x14ac:dyDescent="0.25">
      <c r="B2" s="119"/>
      <c r="C2" s="4"/>
      <c r="D2" s="4"/>
      <c r="E2" s="4"/>
      <c r="F2" s="4"/>
      <c r="G2" s="4"/>
      <c r="H2" s="4"/>
      <c r="I2" s="4"/>
      <c r="J2" s="4"/>
      <c r="K2" s="4"/>
      <c r="L2" s="4"/>
      <c r="M2" s="4"/>
      <c r="N2" s="4"/>
      <c r="O2" s="4"/>
      <c r="P2" s="5"/>
    </row>
    <row r="3" spans="2:19" ht="18" x14ac:dyDescent="0.25">
      <c r="B3" s="6"/>
      <c r="C3" s="203"/>
      <c r="D3" s="209" t="s">
        <v>118</v>
      </c>
      <c r="E3" s="161"/>
      <c r="F3" s="162"/>
      <c r="G3" s="153"/>
      <c r="H3" s="153"/>
      <c r="I3" s="2"/>
      <c r="J3" s="2"/>
      <c r="K3" s="2"/>
      <c r="L3" s="2"/>
      <c r="M3" s="2"/>
      <c r="N3" s="2"/>
      <c r="O3" s="2"/>
      <c r="P3" s="7"/>
    </row>
    <row r="4" spans="2:19" x14ac:dyDescent="0.2">
      <c r="B4" s="6"/>
      <c r="C4" s="170"/>
      <c r="D4" s="210" t="s">
        <v>78</v>
      </c>
      <c r="E4" s="93"/>
      <c r="F4" s="220">
        <f>IF(F11&gt;0,(#REF!-#REF!)/ABS(#REF!),0)</f>
        <v>0</v>
      </c>
      <c r="G4" s="30"/>
      <c r="H4" s="30"/>
      <c r="I4" s="2"/>
      <c r="J4" s="2"/>
      <c r="K4" s="2"/>
      <c r="L4" s="2"/>
      <c r="M4" s="2"/>
      <c r="N4" s="2"/>
      <c r="O4" s="2"/>
      <c r="P4" s="7"/>
    </row>
    <row r="5" spans="2:19" x14ac:dyDescent="0.2">
      <c r="B5" s="6"/>
      <c r="C5" s="170"/>
      <c r="D5" s="211" t="s">
        <v>0</v>
      </c>
      <c r="E5" s="66"/>
      <c r="F5" s="49">
        <f>SUM(L13)</f>
        <v>0</v>
      </c>
      <c r="G5" s="103"/>
      <c r="H5" s="103"/>
      <c r="I5" s="2"/>
      <c r="J5" s="2"/>
      <c r="K5" s="2"/>
      <c r="L5" s="2"/>
      <c r="M5" s="2"/>
      <c r="N5" s="2"/>
      <c r="O5" s="132"/>
      <c r="P5" s="59"/>
    </row>
    <row r="6" spans="2:19" x14ac:dyDescent="0.2">
      <c r="B6" s="6"/>
      <c r="C6" s="170"/>
      <c r="D6" s="211" t="s">
        <v>51</v>
      </c>
      <c r="E6" s="66"/>
      <c r="F6" s="46">
        <f>SUM(J13)</f>
        <v>0</v>
      </c>
      <c r="G6" s="30"/>
      <c r="H6" s="30"/>
      <c r="I6" s="2"/>
      <c r="J6" s="2"/>
      <c r="K6" s="2"/>
      <c r="L6" s="2"/>
      <c r="M6" s="2"/>
      <c r="N6" s="2"/>
      <c r="O6" s="132"/>
      <c r="P6" s="59"/>
      <c r="Q6" s="126"/>
      <c r="R6" s="126"/>
      <c r="S6" s="126"/>
    </row>
    <row r="7" spans="2:19" x14ac:dyDescent="0.2">
      <c r="B7" s="6"/>
      <c r="C7" s="170"/>
      <c r="D7" s="211" t="s">
        <v>17</v>
      </c>
      <c r="E7" s="43"/>
      <c r="F7" s="47">
        <f>SUM(F5-F6)</f>
        <v>0</v>
      </c>
      <c r="G7" s="30"/>
      <c r="H7" s="30"/>
      <c r="I7" s="2"/>
      <c r="J7" s="2"/>
      <c r="K7" s="2"/>
      <c r="L7" s="2"/>
      <c r="M7" s="2"/>
      <c r="N7" s="2"/>
      <c r="O7" s="132"/>
      <c r="P7" s="59"/>
      <c r="Q7" s="127"/>
    </row>
    <row r="8" spans="2:19" x14ac:dyDescent="0.2">
      <c r="B8" s="6"/>
      <c r="C8" s="170"/>
      <c r="D8" s="212" t="s">
        <v>3</v>
      </c>
      <c r="E8" s="43"/>
      <c r="F8" s="48">
        <f>SUM(M13)</f>
        <v>0</v>
      </c>
      <c r="G8" s="30"/>
      <c r="H8" s="30"/>
      <c r="I8" s="2"/>
      <c r="J8" s="2"/>
      <c r="K8" s="2"/>
      <c r="L8" s="2"/>
      <c r="M8" s="2"/>
      <c r="N8" s="2"/>
      <c r="O8" s="132"/>
      <c r="P8" s="59"/>
      <c r="Q8" s="127"/>
    </row>
    <row r="9" spans="2:19" x14ac:dyDescent="0.2">
      <c r="B9" s="6"/>
      <c r="C9" s="170"/>
      <c r="D9" s="213" t="s">
        <v>4</v>
      </c>
      <c r="E9" s="44"/>
      <c r="F9" s="48">
        <f>SUM(N13)</f>
        <v>0</v>
      </c>
      <c r="G9" s="30"/>
      <c r="H9" s="30"/>
      <c r="I9" s="2"/>
      <c r="J9" s="2"/>
      <c r="K9" s="2"/>
      <c r="L9" s="2"/>
      <c r="M9" s="2"/>
      <c r="N9" s="2"/>
      <c r="O9" s="132"/>
      <c r="P9" s="59"/>
      <c r="Q9" s="128"/>
      <c r="R9" s="129"/>
    </row>
    <row r="10" spans="2:19" x14ac:dyDescent="0.2">
      <c r="B10" s="6"/>
      <c r="C10" s="170"/>
      <c r="D10" s="213" t="s">
        <v>2</v>
      </c>
      <c r="E10" s="44"/>
      <c r="F10" s="48">
        <f>SUM(F8-F9)</f>
        <v>0</v>
      </c>
      <c r="G10" s="30"/>
      <c r="H10" s="30"/>
      <c r="I10" s="2"/>
      <c r="J10" s="2"/>
      <c r="K10" s="2"/>
      <c r="L10" s="2"/>
      <c r="M10" s="2"/>
      <c r="N10" s="2"/>
      <c r="O10" s="132"/>
      <c r="P10" s="59"/>
    </row>
    <row r="11" spans="2:19" ht="13.5" thickBot="1" x14ac:dyDescent="0.25">
      <c r="B11" s="6"/>
      <c r="C11" s="172"/>
      <c r="D11" s="214" t="s">
        <v>80</v>
      </c>
      <c r="E11" s="45"/>
      <c r="F11" s="111">
        <f>COUNTA(D15:D79)</f>
        <v>0</v>
      </c>
      <c r="G11" s="110"/>
      <c r="H11" s="110"/>
      <c r="I11" s="2"/>
      <c r="J11" s="2"/>
      <c r="K11" s="2"/>
      <c r="L11" s="2"/>
      <c r="M11" s="2"/>
      <c r="N11" s="2"/>
      <c r="O11" s="132"/>
      <c r="P11" s="59"/>
    </row>
    <row r="12" spans="2:19" ht="13.5" thickBot="1" x14ac:dyDescent="0.25">
      <c r="B12" s="6"/>
      <c r="C12" s="2"/>
      <c r="D12" s="50"/>
      <c r="E12" s="50"/>
      <c r="F12" s="110"/>
      <c r="G12" s="110"/>
      <c r="H12" s="110"/>
      <c r="I12" s="2"/>
      <c r="J12" s="2"/>
      <c r="K12" s="2"/>
      <c r="L12" s="2"/>
      <c r="M12" s="2"/>
      <c r="N12" s="2"/>
      <c r="O12" s="132"/>
      <c r="P12" s="59"/>
    </row>
    <row r="13" spans="2:19" x14ac:dyDescent="0.2">
      <c r="B13" s="6"/>
      <c r="C13" s="176"/>
      <c r="D13" s="175"/>
      <c r="E13" s="33"/>
      <c r="F13" s="117"/>
      <c r="G13" s="117"/>
      <c r="H13" s="117">
        <f t="shared" ref="H13:N13" si="0">SUM(H15:H79)</f>
        <v>0</v>
      </c>
      <c r="I13" s="116">
        <f t="shared" si="0"/>
        <v>0</v>
      </c>
      <c r="J13" s="116">
        <f t="shared" si="0"/>
        <v>0</v>
      </c>
      <c r="K13" s="116">
        <f t="shared" si="0"/>
        <v>0</v>
      </c>
      <c r="L13" s="116">
        <f t="shared" si="0"/>
        <v>0</v>
      </c>
      <c r="M13" s="116">
        <f t="shared" si="0"/>
        <v>0</v>
      </c>
      <c r="N13" s="171">
        <f t="shared" si="0"/>
        <v>0</v>
      </c>
      <c r="O13" s="174"/>
      <c r="P13" s="59"/>
    </row>
    <row r="14" spans="2:19" x14ac:dyDescent="0.2">
      <c r="B14" s="6"/>
      <c r="C14" s="182" t="s">
        <v>103</v>
      </c>
      <c r="D14" s="168" t="s">
        <v>1</v>
      </c>
      <c r="E14" s="95" t="s">
        <v>22</v>
      </c>
      <c r="F14" s="95" t="s">
        <v>88</v>
      </c>
      <c r="G14" s="276" t="s">
        <v>92</v>
      </c>
      <c r="H14" s="276" t="s">
        <v>95</v>
      </c>
      <c r="I14" s="95" t="s">
        <v>29</v>
      </c>
      <c r="J14" s="95" t="s">
        <v>50</v>
      </c>
      <c r="K14" s="95" t="s">
        <v>28</v>
      </c>
      <c r="L14" s="96" t="s">
        <v>6</v>
      </c>
      <c r="M14" s="97" t="s">
        <v>3</v>
      </c>
      <c r="N14" s="96" t="s">
        <v>4</v>
      </c>
      <c r="O14" s="181" t="s">
        <v>103</v>
      </c>
      <c r="P14" s="101"/>
    </row>
    <row r="15" spans="2:19" x14ac:dyDescent="0.2">
      <c r="B15" s="6"/>
      <c r="C15" s="177">
        <v>1</v>
      </c>
      <c r="D15" s="82"/>
      <c r="E15" s="83"/>
      <c r="F15" s="84"/>
      <c r="G15" s="84"/>
      <c r="H15" s="84"/>
      <c r="I15" s="296"/>
      <c r="J15" s="24">
        <f>I15-M15</f>
        <v>0</v>
      </c>
      <c r="K15" s="277"/>
      <c r="L15" s="87">
        <f>K15-N15</f>
        <v>0</v>
      </c>
      <c r="M15" s="18">
        <f>IF(OR(F15=Konti!$D$24,F15=Konti!$D$27,F15=Konti!$D$37),0,I15*0.2)</f>
        <v>0</v>
      </c>
      <c r="N15" s="24">
        <f>K15*0.2</f>
        <v>0</v>
      </c>
      <c r="O15" s="180">
        <v>1</v>
      </c>
      <c r="P15" s="101"/>
    </row>
    <row r="16" spans="2:19" x14ac:dyDescent="0.2">
      <c r="B16" s="6"/>
      <c r="C16" s="187">
        <v>2</v>
      </c>
      <c r="D16" s="82"/>
      <c r="E16" s="83"/>
      <c r="F16" s="84"/>
      <c r="G16" s="84"/>
      <c r="H16" s="84"/>
      <c r="I16" s="86"/>
      <c r="J16" s="24">
        <f t="shared" ref="J16:J78" si="1">I16-M16</f>
        <v>0</v>
      </c>
      <c r="K16" s="277"/>
      <c r="L16" s="87">
        <f t="shared" ref="L16:L78" si="2">K16-N16</f>
        <v>0</v>
      </c>
      <c r="M16" s="18">
        <f>IF(OR(F16=Konti!$D$24,F16=Konti!$D$27,F16=Konti!$D$37),0,I16*0.2)</f>
        <v>0</v>
      </c>
      <c r="N16" s="24">
        <f t="shared" ref="N16:N78" si="3">K16*0.2</f>
        <v>0</v>
      </c>
      <c r="O16" s="180">
        <v>2</v>
      </c>
      <c r="P16" s="101"/>
    </row>
    <row r="17" spans="2:16" x14ac:dyDescent="0.2">
      <c r="B17" s="6"/>
      <c r="C17" s="187">
        <v>3</v>
      </c>
      <c r="D17" s="82"/>
      <c r="E17" s="83"/>
      <c r="F17" s="84"/>
      <c r="G17" s="84"/>
      <c r="H17" s="84"/>
      <c r="I17" s="86"/>
      <c r="J17" s="24">
        <f t="shared" si="1"/>
        <v>0</v>
      </c>
      <c r="K17" s="277"/>
      <c r="L17" s="87">
        <f t="shared" si="2"/>
        <v>0</v>
      </c>
      <c r="M17" s="18">
        <f>IF(OR(F17=Konti!$D$24,F17=Konti!$D$27,F17=Konti!$D$37),0,I17*0.2)</f>
        <v>0</v>
      </c>
      <c r="N17" s="24">
        <f t="shared" si="3"/>
        <v>0</v>
      </c>
      <c r="O17" s="180">
        <v>3</v>
      </c>
      <c r="P17" s="101"/>
    </row>
    <row r="18" spans="2:16" x14ac:dyDescent="0.2">
      <c r="B18" s="6"/>
      <c r="C18" s="187">
        <v>4</v>
      </c>
      <c r="D18" s="82"/>
      <c r="E18" s="83"/>
      <c r="F18" s="84"/>
      <c r="G18" s="84"/>
      <c r="H18" s="84"/>
      <c r="I18" s="86"/>
      <c r="J18" s="24">
        <f t="shared" si="1"/>
        <v>0</v>
      </c>
      <c r="K18" s="277"/>
      <c r="L18" s="87">
        <f t="shared" si="2"/>
        <v>0</v>
      </c>
      <c r="M18" s="18">
        <f>IF(OR(F18=Konti!$D$24,F18=Konti!$D$27,F18=Konti!$D$37),0,I18*0.2)</f>
        <v>0</v>
      </c>
      <c r="N18" s="24">
        <f t="shared" si="3"/>
        <v>0</v>
      </c>
      <c r="O18" s="180">
        <v>4</v>
      </c>
      <c r="P18" s="101"/>
    </row>
    <row r="19" spans="2:16" x14ac:dyDescent="0.2">
      <c r="B19" s="6"/>
      <c r="C19" s="187">
        <v>5</v>
      </c>
      <c r="D19" s="82"/>
      <c r="E19" s="83"/>
      <c r="F19" s="84"/>
      <c r="G19" s="84"/>
      <c r="H19" s="84"/>
      <c r="I19" s="86"/>
      <c r="J19" s="24">
        <f t="shared" si="1"/>
        <v>0</v>
      </c>
      <c r="K19" s="277"/>
      <c r="L19" s="87">
        <f t="shared" si="2"/>
        <v>0</v>
      </c>
      <c r="M19" s="18">
        <f>IF(OR(F19=Konti!$D$24,F19=Konti!$D$27,F19=Konti!$D$37),0,I19*0.2)</f>
        <v>0</v>
      </c>
      <c r="N19" s="24">
        <f t="shared" si="3"/>
        <v>0</v>
      </c>
      <c r="O19" s="180">
        <v>5</v>
      </c>
      <c r="P19" s="101"/>
    </row>
    <row r="20" spans="2:16" x14ac:dyDescent="0.2">
      <c r="B20" s="6"/>
      <c r="C20" s="187">
        <v>6</v>
      </c>
      <c r="D20" s="82"/>
      <c r="E20" s="83"/>
      <c r="F20" s="84"/>
      <c r="G20" s="84"/>
      <c r="H20" s="84"/>
      <c r="I20" s="86"/>
      <c r="J20" s="24">
        <f t="shared" si="1"/>
        <v>0</v>
      </c>
      <c r="K20" s="277"/>
      <c r="L20" s="87">
        <f t="shared" si="2"/>
        <v>0</v>
      </c>
      <c r="M20" s="18">
        <f>IF(OR(F20=Konti!$D$24,F20=Konti!$D$27,F20=Konti!$D$37),0,I20*0.2)</f>
        <v>0</v>
      </c>
      <c r="N20" s="24">
        <f t="shared" si="3"/>
        <v>0</v>
      </c>
      <c r="O20" s="180">
        <v>6</v>
      </c>
      <c r="P20" s="101"/>
    </row>
    <row r="21" spans="2:16" x14ac:dyDescent="0.2">
      <c r="B21" s="6"/>
      <c r="C21" s="187">
        <v>7</v>
      </c>
      <c r="D21" s="82"/>
      <c r="E21" s="83"/>
      <c r="F21" s="84"/>
      <c r="G21" s="84"/>
      <c r="H21" s="84"/>
      <c r="I21" s="86"/>
      <c r="J21" s="24">
        <f t="shared" si="1"/>
        <v>0</v>
      </c>
      <c r="K21" s="277"/>
      <c r="L21" s="87">
        <f t="shared" si="2"/>
        <v>0</v>
      </c>
      <c r="M21" s="18">
        <f>IF(OR(F21=Konti!$D$24,F21=Konti!$D$27,F21=Konti!$D$37),0,I21*0.2)</f>
        <v>0</v>
      </c>
      <c r="N21" s="24">
        <f t="shared" si="3"/>
        <v>0</v>
      </c>
      <c r="O21" s="180">
        <v>7</v>
      </c>
      <c r="P21" s="101"/>
    </row>
    <row r="22" spans="2:16" x14ac:dyDescent="0.2">
      <c r="B22" s="6"/>
      <c r="C22" s="187">
        <v>8</v>
      </c>
      <c r="D22" s="82"/>
      <c r="E22" s="83"/>
      <c r="F22" s="84"/>
      <c r="G22" s="84"/>
      <c r="H22" s="84"/>
      <c r="I22" s="86"/>
      <c r="J22" s="24">
        <f t="shared" si="1"/>
        <v>0</v>
      </c>
      <c r="K22" s="277"/>
      <c r="L22" s="87">
        <f t="shared" si="2"/>
        <v>0</v>
      </c>
      <c r="M22" s="18">
        <f>IF(OR(F22=Konti!$D$24,F22=Konti!$D$27,F22=Konti!$D$37),0,I22*0.2)</f>
        <v>0</v>
      </c>
      <c r="N22" s="24">
        <f t="shared" si="3"/>
        <v>0</v>
      </c>
      <c r="O22" s="180">
        <v>8</v>
      </c>
      <c r="P22" s="101"/>
    </row>
    <row r="23" spans="2:16" x14ac:dyDescent="0.2">
      <c r="B23" s="6"/>
      <c r="C23" s="187">
        <v>9</v>
      </c>
      <c r="D23" s="82"/>
      <c r="E23" s="83"/>
      <c r="F23" s="84"/>
      <c r="G23" s="84"/>
      <c r="H23" s="84"/>
      <c r="I23" s="86"/>
      <c r="J23" s="24">
        <f t="shared" si="1"/>
        <v>0</v>
      </c>
      <c r="K23" s="277"/>
      <c r="L23" s="87">
        <f t="shared" si="2"/>
        <v>0</v>
      </c>
      <c r="M23" s="18">
        <f>IF(OR(F23=Konti!$D$24,F23=Konti!$D$27,F23=Konti!$D$37),0,I23*0.2)</f>
        <v>0</v>
      </c>
      <c r="N23" s="24">
        <f t="shared" si="3"/>
        <v>0</v>
      </c>
      <c r="O23" s="180">
        <v>9</v>
      </c>
      <c r="P23" s="101"/>
    </row>
    <row r="24" spans="2:16" x14ac:dyDescent="0.2">
      <c r="B24" s="6"/>
      <c r="C24" s="187">
        <v>10</v>
      </c>
      <c r="D24" s="82"/>
      <c r="E24" s="83"/>
      <c r="F24" s="84"/>
      <c r="G24" s="84"/>
      <c r="H24" s="84"/>
      <c r="I24" s="86"/>
      <c r="J24" s="24">
        <f t="shared" si="1"/>
        <v>0</v>
      </c>
      <c r="K24" s="277"/>
      <c r="L24" s="87">
        <f t="shared" si="2"/>
        <v>0</v>
      </c>
      <c r="M24" s="18">
        <f>IF(OR(F24=Konti!$D$24,F24=Konti!$D$27,F24=Konti!$D$37),0,I24*0.2)</f>
        <v>0</v>
      </c>
      <c r="N24" s="24">
        <f t="shared" si="3"/>
        <v>0</v>
      </c>
      <c r="O24" s="180">
        <v>10</v>
      </c>
      <c r="P24" s="101"/>
    </row>
    <row r="25" spans="2:16" x14ac:dyDescent="0.2">
      <c r="B25" s="6"/>
      <c r="C25" s="187">
        <v>11</v>
      </c>
      <c r="D25" s="82"/>
      <c r="E25" s="83"/>
      <c r="F25" s="84"/>
      <c r="G25" s="84"/>
      <c r="H25" s="84"/>
      <c r="I25" s="86"/>
      <c r="J25" s="24">
        <f t="shared" si="1"/>
        <v>0</v>
      </c>
      <c r="K25" s="277"/>
      <c r="L25" s="87">
        <f t="shared" si="2"/>
        <v>0</v>
      </c>
      <c r="M25" s="18">
        <f>IF(OR(F25=Konti!$D$24,F25=Konti!$D$27,F25=Konti!$D$37),0,I25*0.2)</f>
        <v>0</v>
      </c>
      <c r="N25" s="24">
        <f t="shared" si="3"/>
        <v>0</v>
      </c>
      <c r="O25" s="180">
        <v>11</v>
      </c>
      <c r="P25" s="101"/>
    </row>
    <row r="26" spans="2:16" x14ac:dyDescent="0.2">
      <c r="B26" s="6"/>
      <c r="C26" s="187">
        <v>12</v>
      </c>
      <c r="D26" s="82"/>
      <c r="E26" s="83"/>
      <c r="F26" s="84"/>
      <c r="G26" s="84"/>
      <c r="H26" s="84"/>
      <c r="I26" s="86"/>
      <c r="J26" s="24">
        <f t="shared" si="1"/>
        <v>0</v>
      </c>
      <c r="K26" s="277"/>
      <c r="L26" s="87">
        <f t="shared" si="2"/>
        <v>0</v>
      </c>
      <c r="M26" s="18">
        <f>IF(OR(F26=Konti!$D$24,F26=Konti!$D$27,F26=Konti!$D$37),0,I26*0.2)</f>
        <v>0</v>
      </c>
      <c r="N26" s="24">
        <f t="shared" si="3"/>
        <v>0</v>
      </c>
      <c r="O26" s="180">
        <v>12</v>
      </c>
      <c r="P26" s="101"/>
    </row>
    <row r="27" spans="2:16" x14ac:dyDescent="0.2">
      <c r="B27" s="6"/>
      <c r="C27" s="187">
        <v>13</v>
      </c>
      <c r="D27" s="82"/>
      <c r="E27" s="83"/>
      <c r="F27" s="84"/>
      <c r="G27" s="84"/>
      <c r="H27" s="84"/>
      <c r="I27" s="86"/>
      <c r="J27" s="24">
        <f t="shared" si="1"/>
        <v>0</v>
      </c>
      <c r="K27" s="277"/>
      <c r="L27" s="87">
        <f t="shared" si="2"/>
        <v>0</v>
      </c>
      <c r="M27" s="18">
        <f>IF(OR(F27=Konti!$D$24,F27=Konti!$D$27,F27=Konti!$D$37),0,I27*0.2)</f>
        <v>0</v>
      </c>
      <c r="N27" s="24">
        <f t="shared" si="3"/>
        <v>0</v>
      </c>
      <c r="O27" s="180">
        <v>13</v>
      </c>
      <c r="P27" s="101"/>
    </row>
    <row r="28" spans="2:16" x14ac:dyDescent="0.2">
      <c r="B28" s="6"/>
      <c r="C28" s="187">
        <v>14</v>
      </c>
      <c r="D28" s="82"/>
      <c r="E28" s="83"/>
      <c r="F28" s="84"/>
      <c r="G28" s="84"/>
      <c r="H28" s="84"/>
      <c r="I28" s="86"/>
      <c r="J28" s="24">
        <f t="shared" si="1"/>
        <v>0</v>
      </c>
      <c r="K28" s="277"/>
      <c r="L28" s="87">
        <f t="shared" si="2"/>
        <v>0</v>
      </c>
      <c r="M28" s="18">
        <f>IF(OR(F28=Konti!$D$24,F28=Konti!$D$27,F28=Konti!$D$37),0,I28*0.2)</f>
        <v>0</v>
      </c>
      <c r="N28" s="24">
        <f t="shared" si="3"/>
        <v>0</v>
      </c>
      <c r="O28" s="180">
        <v>14</v>
      </c>
      <c r="P28" s="101"/>
    </row>
    <row r="29" spans="2:16" x14ac:dyDescent="0.2">
      <c r="B29" s="6"/>
      <c r="C29" s="187">
        <v>15</v>
      </c>
      <c r="D29" s="82"/>
      <c r="E29" s="83"/>
      <c r="F29" s="84"/>
      <c r="G29" s="84"/>
      <c r="H29" s="84"/>
      <c r="I29" s="86"/>
      <c r="J29" s="24">
        <f t="shared" si="1"/>
        <v>0</v>
      </c>
      <c r="K29" s="277"/>
      <c r="L29" s="87">
        <f t="shared" si="2"/>
        <v>0</v>
      </c>
      <c r="M29" s="18">
        <f>IF(OR(F29=Konti!$D$24,F29=Konti!$D$27,F29=Konti!$D$37),0,I29*0.2)</f>
        <v>0</v>
      </c>
      <c r="N29" s="24">
        <f t="shared" si="3"/>
        <v>0</v>
      </c>
      <c r="O29" s="180">
        <v>15</v>
      </c>
      <c r="P29" s="101"/>
    </row>
    <row r="30" spans="2:16" x14ac:dyDescent="0.2">
      <c r="B30" s="6"/>
      <c r="C30" s="187">
        <v>16</v>
      </c>
      <c r="D30" s="82"/>
      <c r="E30" s="83"/>
      <c r="F30" s="84"/>
      <c r="G30" s="84"/>
      <c r="H30" s="84"/>
      <c r="I30" s="86"/>
      <c r="J30" s="24">
        <f t="shared" si="1"/>
        <v>0</v>
      </c>
      <c r="K30" s="277"/>
      <c r="L30" s="87">
        <f t="shared" si="2"/>
        <v>0</v>
      </c>
      <c r="M30" s="18">
        <f>IF(OR(F30=Konti!$D$24,F30=Konti!$D$27,F30=Konti!$D$37),0,I30*0.2)</f>
        <v>0</v>
      </c>
      <c r="N30" s="24">
        <f t="shared" si="3"/>
        <v>0</v>
      </c>
      <c r="O30" s="180">
        <v>16</v>
      </c>
      <c r="P30" s="101"/>
    </row>
    <row r="31" spans="2:16" x14ac:dyDescent="0.2">
      <c r="B31" s="6"/>
      <c r="C31" s="187">
        <v>17</v>
      </c>
      <c r="D31" s="82"/>
      <c r="E31" s="83"/>
      <c r="F31" s="84"/>
      <c r="G31" s="84"/>
      <c r="H31" s="84"/>
      <c r="I31" s="86"/>
      <c r="J31" s="24">
        <f t="shared" si="1"/>
        <v>0</v>
      </c>
      <c r="K31" s="277"/>
      <c r="L31" s="87">
        <f t="shared" si="2"/>
        <v>0</v>
      </c>
      <c r="M31" s="18">
        <f>IF(OR(F31=Konti!$D$24,F31=Konti!$D$27,F31=Konti!$D$37),0,I31*0.2)</f>
        <v>0</v>
      </c>
      <c r="N31" s="24">
        <f t="shared" si="3"/>
        <v>0</v>
      </c>
      <c r="O31" s="180">
        <v>17</v>
      </c>
      <c r="P31" s="101"/>
    </row>
    <row r="32" spans="2:16" x14ac:dyDescent="0.2">
      <c r="B32" s="6"/>
      <c r="C32" s="187">
        <v>18</v>
      </c>
      <c r="D32" s="82"/>
      <c r="E32" s="83"/>
      <c r="F32" s="84"/>
      <c r="G32" s="84"/>
      <c r="H32" s="84"/>
      <c r="I32" s="86"/>
      <c r="J32" s="24">
        <f t="shared" si="1"/>
        <v>0</v>
      </c>
      <c r="K32" s="277"/>
      <c r="L32" s="87">
        <f t="shared" si="2"/>
        <v>0</v>
      </c>
      <c r="M32" s="18">
        <f>IF(OR(F32=Konti!$D$24,F32=Konti!$D$27,F32=Konti!$D$37),0,I32*0.2)</f>
        <v>0</v>
      </c>
      <c r="N32" s="24">
        <f t="shared" si="3"/>
        <v>0</v>
      </c>
      <c r="O32" s="180">
        <v>18</v>
      </c>
      <c r="P32" s="101"/>
    </row>
    <row r="33" spans="2:16" x14ac:dyDescent="0.2">
      <c r="B33" s="6"/>
      <c r="C33" s="187">
        <v>19</v>
      </c>
      <c r="D33" s="82"/>
      <c r="E33" s="83"/>
      <c r="F33" s="84"/>
      <c r="G33" s="84"/>
      <c r="H33" s="84"/>
      <c r="I33" s="86"/>
      <c r="J33" s="24">
        <f t="shared" si="1"/>
        <v>0</v>
      </c>
      <c r="K33" s="277"/>
      <c r="L33" s="87">
        <f t="shared" si="2"/>
        <v>0</v>
      </c>
      <c r="M33" s="18">
        <f>IF(OR(F33=Konti!$D$24,F33=Konti!$D$27,F33=Konti!$D$37),0,I33*0.2)</f>
        <v>0</v>
      </c>
      <c r="N33" s="24">
        <f t="shared" si="3"/>
        <v>0</v>
      </c>
      <c r="O33" s="180">
        <v>19</v>
      </c>
      <c r="P33" s="101"/>
    </row>
    <row r="34" spans="2:16" x14ac:dyDescent="0.2">
      <c r="B34" s="6"/>
      <c r="C34" s="187">
        <v>20</v>
      </c>
      <c r="D34" s="82"/>
      <c r="E34" s="83"/>
      <c r="F34" s="84"/>
      <c r="G34" s="84"/>
      <c r="H34" s="84"/>
      <c r="I34" s="86"/>
      <c r="J34" s="24">
        <f t="shared" si="1"/>
        <v>0</v>
      </c>
      <c r="K34" s="277"/>
      <c r="L34" s="87">
        <f t="shared" si="2"/>
        <v>0</v>
      </c>
      <c r="M34" s="18">
        <f>IF(OR(F34=Konti!$D$24,F34=Konti!$D$27,F34=Konti!$D$37),0,I34*0.2)</f>
        <v>0</v>
      </c>
      <c r="N34" s="24">
        <f t="shared" si="3"/>
        <v>0</v>
      </c>
      <c r="O34" s="180">
        <v>20</v>
      </c>
      <c r="P34" s="101"/>
    </row>
    <row r="35" spans="2:16" x14ac:dyDescent="0.2">
      <c r="B35" s="6"/>
      <c r="C35" s="187">
        <v>21</v>
      </c>
      <c r="D35" s="82"/>
      <c r="E35" s="83"/>
      <c r="F35" s="84"/>
      <c r="G35" s="84"/>
      <c r="H35" s="84"/>
      <c r="I35" s="86"/>
      <c r="J35" s="24">
        <f t="shared" si="1"/>
        <v>0</v>
      </c>
      <c r="K35" s="277"/>
      <c r="L35" s="87">
        <f t="shared" si="2"/>
        <v>0</v>
      </c>
      <c r="M35" s="18">
        <f>IF(OR(F35=Konti!$D$24,F35=Konti!$D$27,F35=Konti!$D$37),0,I35*0.2)</f>
        <v>0</v>
      </c>
      <c r="N35" s="24">
        <f t="shared" si="3"/>
        <v>0</v>
      </c>
      <c r="O35" s="180">
        <v>21</v>
      </c>
      <c r="P35" s="101"/>
    </row>
    <row r="36" spans="2:16" x14ac:dyDescent="0.2">
      <c r="B36" s="6"/>
      <c r="C36" s="187">
        <v>22</v>
      </c>
      <c r="D36" s="82"/>
      <c r="E36" s="83"/>
      <c r="F36" s="84"/>
      <c r="G36" s="84"/>
      <c r="H36" s="84"/>
      <c r="I36" s="86"/>
      <c r="J36" s="24">
        <f t="shared" si="1"/>
        <v>0</v>
      </c>
      <c r="K36" s="277"/>
      <c r="L36" s="87">
        <f t="shared" si="2"/>
        <v>0</v>
      </c>
      <c r="M36" s="18">
        <f>IF(OR(F36=Konti!$D$24,F36=Konti!$D$27,F36=Konti!$D$37),0,I36*0.2)</f>
        <v>0</v>
      </c>
      <c r="N36" s="24">
        <f t="shared" si="3"/>
        <v>0</v>
      </c>
      <c r="O36" s="180">
        <v>22</v>
      </c>
      <c r="P36" s="101"/>
    </row>
    <row r="37" spans="2:16" x14ac:dyDescent="0.2">
      <c r="B37" s="6"/>
      <c r="C37" s="187">
        <v>23</v>
      </c>
      <c r="D37" s="82"/>
      <c r="E37" s="83"/>
      <c r="F37" s="84"/>
      <c r="G37" s="84"/>
      <c r="H37" s="84"/>
      <c r="I37" s="86"/>
      <c r="J37" s="24">
        <f t="shared" si="1"/>
        <v>0</v>
      </c>
      <c r="K37" s="277"/>
      <c r="L37" s="87">
        <f t="shared" si="2"/>
        <v>0</v>
      </c>
      <c r="M37" s="18">
        <f>IF(OR(F37=Konti!$D$24,F37=Konti!$D$27,F37=Konti!$D$37),0,I37*0.2)</f>
        <v>0</v>
      </c>
      <c r="N37" s="24">
        <f t="shared" si="3"/>
        <v>0</v>
      </c>
      <c r="O37" s="180">
        <v>23</v>
      </c>
      <c r="P37" s="101"/>
    </row>
    <row r="38" spans="2:16" x14ac:dyDescent="0.2">
      <c r="B38" s="6"/>
      <c r="C38" s="187">
        <v>24</v>
      </c>
      <c r="D38" s="82"/>
      <c r="E38" s="83"/>
      <c r="F38" s="84"/>
      <c r="G38" s="84"/>
      <c r="H38" s="84"/>
      <c r="I38" s="86"/>
      <c r="J38" s="24">
        <f t="shared" si="1"/>
        <v>0</v>
      </c>
      <c r="K38" s="277"/>
      <c r="L38" s="87">
        <f t="shared" si="2"/>
        <v>0</v>
      </c>
      <c r="M38" s="18">
        <f>IF(OR(F38=Konti!$D$24,F38=Konti!$D$27,F38=Konti!$D$37),0,I38*0.2)</f>
        <v>0</v>
      </c>
      <c r="N38" s="24">
        <f t="shared" si="3"/>
        <v>0</v>
      </c>
      <c r="O38" s="180">
        <v>24</v>
      </c>
      <c r="P38" s="101"/>
    </row>
    <row r="39" spans="2:16" x14ac:dyDescent="0.2">
      <c r="B39" s="6"/>
      <c r="C39" s="187">
        <v>25</v>
      </c>
      <c r="D39" s="82"/>
      <c r="E39" s="83"/>
      <c r="F39" s="84"/>
      <c r="G39" s="84"/>
      <c r="H39" s="84"/>
      <c r="I39" s="86"/>
      <c r="J39" s="24">
        <f t="shared" si="1"/>
        <v>0</v>
      </c>
      <c r="K39" s="277"/>
      <c r="L39" s="87">
        <f t="shared" si="2"/>
        <v>0</v>
      </c>
      <c r="M39" s="18">
        <f>IF(OR(F39=Konti!$D$24,F39=Konti!$D$27,F39=Konti!$D$37),0,I39*0.2)</f>
        <v>0</v>
      </c>
      <c r="N39" s="24">
        <f t="shared" si="3"/>
        <v>0</v>
      </c>
      <c r="O39" s="180">
        <v>25</v>
      </c>
      <c r="P39" s="101"/>
    </row>
    <row r="40" spans="2:16" x14ac:dyDescent="0.2">
      <c r="B40" s="6"/>
      <c r="C40" s="187">
        <v>26</v>
      </c>
      <c r="D40" s="82"/>
      <c r="E40" s="83"/>
      <c r="F40" s="84"/>
      <c r="G40" s="84"/>
      <c r="H40" s="84"/>
      <c r="I40" s="86"/>
      <c r="J40" s="24">
        <f t="shared" si="1"/>
        <v>0</v>
      </c>
      <c r="K40" s="277"/>
      <c r="L40" s="87">
        <f t="shared" si="2"/>
        <v>0</v>
      </c>
      <c r="M40" s="18">
        <f>IF(OR(F40=Konti!$D$24,F40=Konti!$D$27,F40=Konti!$D$37),0,I40*0.2)</f>
        <v>0</v>
      </c>
      <c r="N40" s="24">
        <f t="shared" si="3"/>
        <v>0</v>
      </c>
      <c r="O40" s="180">
        <v>26</v>
      </c>
      <c r="P40" s="101"/>
    </row>
    <row r="41" spans="2:16" x14ac:dyDescent="0.2">
      <c r="B41" s="6"/>
      <c r="C41" s="187">
        <v>27</v>
      </c>
      <c r="D41" s="82"/>
      <c r="E41" s="83"/>
      <c r="F41" s="84"/>
      <c r="G41" s="84"/>
      <c r="H41" s="84"/>
      <c r="I41" s="86"/>
      <c r="J41" s="24">
        <f t="shared" si="1"/>
        <v>0</v>
      </c>
      <c r="K41" s="277"/>
      <c r="L41" s="87">
        <f t="shared" si="2"/>
        <v>0</v>
      </c>
      <c r="M41" s="18">
        <f>IF(OR(F41=Konti!$D$24,F41=Konti!$D$27,F41=Konti!$D$37),0,I41*0.2)</f>
        <v>0</v>
      </c>
      <c r="N41" s="24">
        <f t="shared" si="3"/>
        <v>0</v>
      </c>
      <c r="O41" s="180">
        <v>27</v>
      </c>
      <c r="P41" s="101"/>
    </row>
    <row r="42" spans="2:16" x14ac:dyDescent="0.2">
      <c r="B42" s="6"/>
      <c r="C42" s="187">
        <v>28</v>
      </c>
      <c r="D42" s="82"/>
      <c r="E42" s="83"/>
      <c r="F42" s="84"/>
      <c r="G42" s="84"/>
      <c r="H42" s="84"/>
      <c r="I42" s="86"/>
      <c r="J42" s="24">
        <f t="shared" si="1"/>
        <v>0</v>
      </c>
      <c r="K42" s="277"/>
      <c r="L42" s="87">
        <f t="shared" si="2"/>
        <v>0</v>
      </c>
      <c r="M42" s="18">
        <f>IF(OR(F42=Konti!$D$24,F42=Konti!$D$27,F42=Konti!$D$37),0,I42*0.2)</f>
        <v>0</v>
      </c>
      <c r="N42" s="24">
        <f t="shared" si="3"/>
        <v>0</v>
      </c>
      <c r="O42" s="180">
        <v>28</v>
      </c>
      <c r="P42" s="101"/>
    </row>
    <row r="43" spans="2:16" x14ac:dyDescent="0.2">
      <c r="B43" s="6"/>
      <c r="C43" s="187">
        <v>29</v>
      </c>
      <c r="D43" s="82"/>
      <c r="E43" s="83"/>
      <c r="F43" s="84"/>
      <c r="G43" s="84"/>
      <c r="H43" s="84"/>
      <c r="I43" s="86"/>
      <c r="J43" s="24">
        <f t="shared" si="1"/>
        <v>0</v>
      </c>
      <c r="K43" s="277"/>
      <c r="L43" s="87">
        <f t="shared" si="2"/>
        <v>0</v>
      </c>
      <c r="M43" s="18">
        <f>IF(OR(F43=Konti!$D$24,F43=Konti!$D$27,F43=Konti!$D$37),0,I43*0.2)</f>
        <v>0</v>
      </c>
      <c r="N43" s="24">
        <f t="shared" si="3"/>
        <v>0</v>
      </c>
      <c r="O43" s="180">
        <v>29</v>
      </c>
      <c r="P43" s="101"/>
    </row>
    <row r="44" spans="2:16" x14ac:dyDescent="0.2">
      <c r="B44" s="6"/>
      <c r="C44" s="187">
        <v>30</v>
      </c>
      <c r="D44" s="82"/>
      <c r="E44" s="83"/>
      <c r="F44" s="84"/>
      <c r="G44" s="84"/>
      <c r="H44" s="84"/>
      <c r="I44" s="86"/>
      <c r="J44" s="24">
        <f t="shared" si="1"/>
        <v>0</v>
      </c>
      <c r="K44" s="277"/>
      <c r="L44" s="87">
        <f t="shared" si="2"/>
        <v>0</v>
      </c>
      <c r="M44" s="18">
        <f>IF(OR(F44=Konti!$D$24,F44=Konti!$D$27,F44=Konti!$D$37),0,I44*0.2)</f>
        <v>0</v>
      </c>
      <c r="N44" s="24">
        <f t="shared" si="3"/>
        <v>0</v>
      </c>
      <c r="O44" s="180">
        <v>30</v>
      </c>
      <c r="P44" s="101"/>
    </row>
    <row r="45" spans="2:16" x14ac:dyDescent="0.2">
      <c r="B45" s="6"/>
      <c r="C45" s="187">
        <v>31</v>
      </c>
      <c r="D45" s="82"/>
      <c r="E45" s="83"/>
      <c r="F45" s="84"/>
      <c r="G45" s="84"/>
      <c r="H45" s="84"/>
      <c r="I45" s="86"/>
      <c r="J45" s="24">
        <f t="shared" si="1"/>
        <v>0</v>
      </c>
      <c r="K45" s="277"/>
      <c r="L45" s="87">
        <f t="shared" si="2"/>
        <v>0</v>
      </c>
      <c r="M45" s="18">
        <f>IF(OR(F45=Konti!$D$24,F45=Konti!$D$27,F45=Konti!$D$37),0,I45*0.2)</f>
        <v>0</v>
      </c>
      <c r="N45" s="24">
        <f t="shared" si="3"/>
        <v>0</v>
      </c>
      <c r="O45" s="180">
        <v>31</v>
      </c>
      <c r="P45" s="101"/>
    </row>
    <row r="46" spans="2:16" x14ac:dyDescent="0.2">
      <c r="B46" s="6"/>
      <c r="C46" s="187">
        <v>32</v>
      </c>
      <c r="D46" s="82"/>
      <c r="E46" s="83"/>
      <c r="F46" s="84"/>
      <c r="G46" s="84"/>
      <c r="H46" s="84"/>
      <c r="I46" s="86"/>
      <c r="J46" s="24">
        <f t="shared" si="1"/>
        <v>0</v>
      </c>
      <c r="K46" s="277"/>
      <c r="L46" s="87">
        <f t="shared" si="2"/>
        <v>0</v>
      </c>
      <c r="M46" s="18">
        <f>IF(OR(F46=Konti!$D$24,F46=Konti!$D$27,F46=Konti!$D$37),0,I46*0.2)</f>
        <v>0</v>
      </c>
      <c r="N46" s="24">
        <f t="shared" si="3"/>
        <v>0</v>
      </c>
      <c r="O46" s="180">
        <v>32</v>
      </c>
      <c r="P46" s="101"/>
    </row>
    <row r="47" spans="2:16" x14ac:dyDescent="0.2">
      <c r="B47" s="6"/>
      <c r="C47" s="187">
        <v>33</v>
      </c>
      <c r="D47" s="82"/>
      <c r="E47" s="83"/>
      <c r="F47" s="84"/>
      <c r="G47" s="84"/>
      <c r="H47" s="84"/>
      <c r="I47" s="86"/>
      <c r="J47" s="24">
        <f t="shared" si="1"/>
        <v>0</v>
      </c>
      <c r="K47" s="277"/>
      <c r="L47" s="87">
        <f t="shared" si="2"/>
        <v>0</v>
      </c>
      <c r="M47" s="18">
        <f>IF(OR(F47=Konti!$D$24,F47=Konti!$D$27,F47=Konti!$D$37),0,I47*0.2)</f>
        <v>0</v>
      </c>
      <c r="N47" s="24">
        <f t="shared" si="3"/>
        <v>0</v>
      </c>
      <c r="O47" s="180">
        <v>33</v>
      </c>
      <c r="P47" s="101"/>
    </row>
    <row r="48" spans="2:16" x14ac:dyDescent="0.2">
      <c r="B48" s="6"/>
      <c r="C48" s="187">
        <v>34</v>
      </c>
      <c r="D48" s="82"/>
      <c r="E48" s="83"/>
      <c r="F48" s="84"/>
      <c r="G48" s="84"/>
      <c r="H48" s="84"/>
      <c r="I48" s="86"/>
      <c r="J48" s="24">
        <f t="shared" si="1"/>
        <v>0</v>
      </c>
      <c r="K48" s="277"/>
      <c r="L48" s="87">
        <f t="shared" si="2"/>
        <v>0</v>
      </c>
      <c r="M48" s="18">
        <f>IF(OR(F48=Konti!$D$24,F48=Konti!$D$27,F48=Konti!$D$37),0,I48*0.2)</f>
        <v>0</v>
      </c>
      <c r="N48" s="24">
        <f t="shared" si="3"/>
        <v>0</v>
      </c>
      <c r="O48" s="180">
        <v>34</v>
      </c>
      <c r="P48" s="101"/>
    </row>
    <row r="49" spans="2:16" x14ac:dyDescent="0.2">
      <c r="B49" s="6"/>
      <c r="C49" s="187">
        <v>35</v>
      </c>
      <c r="D49" s="82"/>
      <c r="E49" s="83"/>
      <c r="F49" s="84"/>
      <c r="G49" s="84"/>
      <c r="H49" s="84"/>
      <c r="I49" s="86"/>
      <c r="J49" s="24">
        <f t="shared" si="1"/>
        <v>0</v>
      </c>
      <c r="K49" s="277"/>
      <c r="L49" s="87">
        <f t="shared" si="2"/>
        <v>0</v>
      </c>
      <c r="M49" s="18">
        <f>IF(OR(F49=Konti!$D$24,F49=Konti!$D$27,F49=Konti!$D$37),0,I49*0.2)</f>
        <v>0</v>
      </c>
      <c r="N49" s="24">
        <f t="shared" si="3"/>
        <v>0</v>
      </c>
      <c r="O49" s="180">
        <v>35</v>
      </c>
      <c r="P49" s="101"/>
    </row>
    <row r="50" spans="2:16" x14ac:dyDescent="0.2">
      <c r="B50" s="6"/>
      <c r="C50" s="187">
        <v>36</v>
      </c>
      <c r="D50" s="82"/>
      <c r="E50" s="83"/>
      <c r="F50" s="84"/>
      <c r="G50" s="84"/>
      <c r="H50" s="84"/>
      <c r="I50" s="86"/>
      <c r="J50" s="24">
        <f t="shared" si="1"/>
        <v>0</v>
      </c>
      <c r="K50" s="277"/>
      <c r="L50" s="87">
        <f t="shared" si="2"/>
        <v>0</v>
      </c>
      <c r="M50" s="18">
        <f>IF(OR(F50=Konti!$D$24,F50=Konti!$D$27,F50=Konti!$D$37),0,I50*0.2)</f>
        <v>0</v>
      </c>
      <c r="N50" s="24">
        <f t="shared" si="3"/>
        <v>0</v>
      </c>
      <c r="O50" s="180">
        <v>36</v>
      </c>
      <c r="P50" s="101"/>
    </row>
    <row r="51" spans="2:16" x14ac:dyDescent="0.2">
      <c r="B51" s="6"/>
      <c r="C51" s="187">
        <v>37</v>
      </c>
      <c r="D51" s="82"/>
      <c r="E51" s="83"/>
      <c r="F51" s="84"/>
      <c r="G51" s="84"/>
      <c r="H51" s="84"/>
      <c r="I51" s="86"/>
      <c r="J51" s="24">
        <f t="shared" si="1"/>
        <v>0</v>
      </c>
      <c r="K51" s="277"/>
      <c r="L51" s="87">
        <f t="shared" si="2"/>
        <v>0</v>
      </c>
      <c r="M51" s="18">
        <f>IF(OR(F51=Konti!$D$24,F51=Konti!$D$27,F51=Konti!$D$37),0,I51*0.2)</f>
        <v>0</v>
      </c>
      <c r="N51" s="24">
        <f t="shared" si="3"/>
        <v>0</v>
      </c>
      <c r="O51" s="180">
        <v>37</v>
      </c>
      <c r="P51" s="101"/>
    </row>
    <row r="52" spans="2:16" x14ac:dyDescent="0.2">
      <c r="B52" s="6"/>
      <c r="C52" s="187">
        <v>38</v>
      </c>
      <c r="D52" s="82"/>
      <c r="E52" s="83"/>
      <c r="F52" s="84"/>
      <c r="G52" s="84"/>
      <c r="H52" s="84"/>
      <c r="I52" s="86"/>
      <c r="J52" s="24">
        <f t="shared" si="1"/>
        <v>0</v>
      </c>
      <c r="K52" s="277"/>
      <c r="L52" s="87">
        <f t="shared" si="2"/>
        <v>0</v>
      </c>
      <c r="M52" s="18">
        <f>IF(OR(F52=Konti!$D$24,F52=Konti!$D$27,F52=Konti!$D$37),0,I52*0.2)</f>
        <v>0</v>
      </c>
      <c r="N52" s="24">
        <f t="shared" si="3"/>
        <v>0</v>
      </c>
      <c r="O52" s="180">
        <v>38</v>
      </c>
      <c r="P52" s="101"/>
    </row>
    <row r="53" spans="2:16" x14ac:dyDescent="0.2">
      <c r="B53" s="6"/>
      <c r="C53" s="187">
        <v>39</v>
      </c>
      <c r="D53" s="82"/>
      <c r="E53" s="83"/>
      <c r="F53" s="84"/>
      <c r="G53" s="84"/>
      <c r="H53" s="84"/>
      <c r="I53" s="86"/>
      <c r="J53" s="24">
        <f t="shared" si="1"/>
        <v>0</v>
      </c>
      <c r="K53" s="277"/>
      <c r="L53" s="87">
        <f t="shared" si="2"/>
        <v>0</v>
      </c>
      <c r="M53" s="18">
        <f>IF(OR(F53=Konti!$D$24,F53=Konti!$D$27,F53=Konti!$D$37),0,I53*0.2)</f>
        <v>0</v>
      </c>
      <c r="N53" s="24">
        <f t="shared" si="3"/>
        <v>0</v>
      </c>
      <c r="O53" s="180">
        <v>39</v>
      </c>
      <c r="P53" s="101"/>
    </row>
    <row r="54" spans="2:16" x14ac:dyDescent="0.2">
      <c r="B54" s="6"/>
      <c r="C54" s="187">
        <v>40</v>
      </c>
      <c r="D54" s="82"/>
      <c r="E54" s="83"/>
      <c r="F54" s="84"/>
      <c r="G54" s="84"/>
      <c r="H54" s="84"/>
      <c r="I54" s="86"/>
      <c r="J54" s="24">
        <f t="shared" si="1"/>
        <v>0</v>
      </c>
      <c r="K54" s="277"/>
      <c r="L54" s="87">
        <f t="shared" si="2"/>
        <v>0</v>
      </c>
      <c r="M54" s="18">
        <f>IF(OR(F54=Konti!$D$24,F54=Konti!$D$27,F54=Konti!$D$37),0,I54*0.2)</f>
        <v>0</v>
      </c>
      <c r="N54" s="24">
        <f t="shared" si="3"/>
        <v>0</v>
      </c>
      <c r="O54" s="180">
        <v>40</v>
      </c>
      <c r="P54" s="101"/>
    </row>
    <row r="55" spans="2:16" x14ac:dyDescent="0.2">
      <c r="B55" s="6"/>
      <c r="C55" s="187">
        <v>41</v>
      </c>
      <c r="D55" s="82"/>
      <c r="E55" s="83"/>
      <c r="F55" s="84"/>
      <c r="G55" s="84"/>
      <c r="H55" s="84"/>
      <c r="I55" s="86"/>
      <c r="J55" s="24">
        <f t="shared" si="1"/>
        <v>0</v>
      </c>
      <c r="K55" s="277"/>
      <c r="L55" s="87">
        <f t="shared" si="2"/>
        <v>0</v>
      </c>
      <c r="M55" s="18">
        <f>IF(OR(F55=Konti!$D$24,F55=Konti!$D$27,F55=Konti!$D$37),0,I55*0.2)</f>
        <v>0</v>
      </c>
      <c r="N55" s="24">
        <f t="shared" si="3"/>
        <v>0</v>
      </c>
      <c r="O55" s="180">
        <v>41</v>
      </c>
      <c r="P55" s="101"/>
    </row>
    <row r="56" spans="2:16" x14ac:dyDescent="0.2">
      <c r="B56" s="6"/>
      <c r="C56" s="187">
        <v>42</v>
      </c>
      <c r="D56" s="82"/>
      <c r="E56" s="83"/>
      <c r="F56" s="84"/>
      <c r="G56" s="84"/>
      <c r="H56" s="84"/>
      <c r="I56" s="86"/>
      <c r="J56" s="24">
        <f t="shared" si="1"/>
        <v>0</v>
      </c>
      <c r="K56" s="277"/>
      <c r="L56" s="87">
        <f t="shared" si="2"/>
        <v>0</v>
      </c>
      <c r="M56" s="18">
        <f>IF(OR(F56=Konti!$D$24,F56=Konti!$D$27,F56=Konti!$D$37),0,I56*0.2)</f>
        <v>0</v>
      </c>
      <c r="N56" s="24">
        <f t="shared" si="3"/>
        <v>0</v>
      </c>
      <c r="O56" s="180">
        <v>42</v>
      </c>
      <c r="P56" s="101"/>
    </row>
    <row r="57" spans="2:16" x14ac:dyDescent="0.2">
      <c r="B57" s="6"/>
      <c r="C57" s="187">
        <v>43</v>
      </c>
      <c r="D57" s="82"/>
      <c r="E57" s="83"/>
      <c r="F57" s="84"/>
      <c r="G57" s="84"/>
      <c r="H57" s="84"/>
      <c r="I57" s="86"/>
      <c r="J57" s="24">
        <f t="shared" si="1"/>
        <v>0</v>
      </c>
      <c r="K57" s="277"/>
      <c r="L57" s="87">
        <f t="shared" si="2"/>
        <v>0</v>
      </c>
      <c r="M57" s="18">
        <f>IF(OR(F57=Konti!$D$24,F57=Konti!$D$27,F57=Konti!$D$37),0,I57*0.2)</f>
        <v>0</v>
      </c>
      <c r="N57" s="24">
        <f t="shared" si="3"/>
        <v>0</v>
      </c>
      <c r="O57" s="180">
        <v>43</v>
      </c>
      <c r="P57" s="101"/>
    </row>
    <row r="58" spans="2:16" x14ac:dyDescent="0.2">
      <c r="B58" s="6"/>
      <c r="C58" s="187">
        <v>44</v>
      </c>
      <c r="D58" s="82"/>
      <c r="E58" s="83"/>
      <c r="F58" s="84"/>
      <c r="G58" s="84"/>
      <c r="H58" s="84"/>
      <c r="I58" s="86"/>
      <c r="J58" s="24">
        <f t="shared" si="1"/>
        <v>0</v>
      </c>
      <c r="K58" s="277"/>
      <c r="L58" s="87">
        <f t="shared" si="2"/>
        <v>0</v>
      </c>
      <c r="M58" s="18">
        <f>IF(OR(F58=Konti!$D$24,F58=Konti!$D$27,F58=Konti!$D$37),0,I58*0.2)</f>
        <v>0</v>
      </c>
      <c r="N58" s="24">
        <f t="shared" si="3"/>
        <v>0</v>
      </c>
      <c r="O58" s="180">
        <v>44</v>
      </c>
      <c r="P58" s="101"/>
    </row>
    <row r="59" spans="2:16" x14ac:dyDescent="0.2">
      <c r="B59" s="6"/>
      <c r="C59" s="187">
        <v>45</v>
      </c>
      <c r="D59" s="82"/>
      <c r="E59" s="83"/>
      <c r="F59" s="84"/>
      <c r="G59" s="84"/>
      <c r="H59" s="84"/>
      <c r="I59" s="86"/>
      <c r="J59" s="24">
        <f t="shared" si="1"/>
        <v>0</v>
      </c>
      <c r="K59" s="277"/>
      <c r="L59" s="87">
        <f t="shared" si="2"/>
        <v>0</v>
      </c>
      <c r="M59" s="18">
        <f>IF(OR(F59=Konti!$D$24,F59=Konti!$D$27,F59=Konti!$D$37),0,I59*0.2)</f>
        <v>0</v>
      </c>
      <c r="N59" s="24">
        <f t="shared" si="3"/>
        <v>0</v>
      </c>
      <c r="O59" s="180">
        <v>45</v>
      </c>
      <c r="P59" s="101"/>
    </row>
    <row r="60" spans="2:16" x14ac:dyDescent="0.2">
      <c r="B60" s="6"/>
      <c r="C60" s="187">
        <v>46</v>
      </c>
      <c r="D60" s="82"/>
      <c r="E60" s="83"/>
      <c r="F60" s="84"/>
      <c r="G60" s="84"/>
      <c r="H60" s="84"/>
      <c r="I60" s="86"/>
      <c r="J60" s="24">
        <f t="shared" si="1"/>
        <v>0</v>
      </c>
      <c r="K60" s="277"/>
      <c r="L60" s="87">
        <f t="shared" si="2"/>
        <v>0</v>
      </c>
      <c r="M60" s="18">
        <f>IF(OR(F60=Konti!$D$24,F60=Konti!$D$27,F60=Konti!$D$37),0,I60*0.2)</f>
        <v>0</v>
      </c>
      <c r="N60" s="24">
        <f t="shared" si="3"/>
        <v>0</v>
      </c>
      <c r="O60" s="180">
        <v>46</v>
      </c>
      <c r="P60" s="101"/>
    </row>
    <row r="61" spans="2:16" x14ac:dyDescent="0.2">
      <c r="B61" s="6"/>
      <c r="C61" s="187">
        <v>47</v>
      </c>
      <c r="D61" s="82"/>
      <c r="E61" s="83"/>
      <c r="F61" s="84"/>
      <c r="G61" s="84"/>
      <c r="H61" s="84"/>
      <c r="I61" s="86"/>
      <c r="J61" s="24">
        <f t="shared" si="1"/>
        <v>0</v>
      </c>
      <c r="K61" s="277"/>
      <c r="L61" s="87">
        <f t="shared" si="2"/>
        <v>0</v>
      </c>
      <c r="M61" s="18">
        <f>IF(OR(F61=Konti!$D$24,F61=Konti!$D$27,F61=Konti!$D$37),0,I61*0.2)</f>
        <v>0</v>
      </c>
      <c r="N61" s="24">
        <f t="shared" si="3"/>
        <v>0</v>
      </c>
      <c r="O61" s="180">
        <v>47</v>
      </c>
      <c r="P61" s="101"/>
    </row>
    <row r="62" spans="2:16" x14ac:dyDescent="0.2">
      <c r="B62" s="6"/>
      <c r="C62" s="187">
        <v>48</v>
      </c>
      <c r="D62" s="82"/>
      <c r="E62" s="83"/>
      <c r="F62" s="84"/>
      <c r="G62" s="84"/>
      <c r="H62" s="84"/>
      <c r="I62" s="86"/>
      <c r="J62" s="24">
        <f t="shared" si="1"/>
        <v>0</v>
      </c>
      <c r="K62" s="277"/>
      <c r="L62" s="87">
        <f t="shared" si="2"/>
        <v>0</v>
      </c>
      <c r="M62" s="18">
        <f>IF(OR(F62=Konti!$D$24,F62=Konti!$D$27,F62=Konti!$D$37),0,I62*0.2)</f>
        <v>0</v>
      </c>
      <c r="N62" s="24">
        <f t="shared" si="3"/>
        <v>0</v>
      </c>
      <c r="O62" s="180">
        <v>48</v>
      </c>
      <c r="P62" s="101"/>
    </row>
    <row r="63" spans="2:16" x14ac:dyDescent="0.2">
      <c r="B63" s="6"/>
      <c r="C63" s="187">
        <v>49</v>
      </c>
      <c r="D63" s="82"/>
      <c r="E63" s="83"/>
      <c r="F63" s="84"/>
      <c r="G63" s="84"/>
      <c r="H63" s="84"/>
      <c r="I63" s="86"/>
      <c r="J63" s="24">
        <f t="shared" si="1"/>
        <v>0</v>
      </c>
      <c r="K63" s="277"/>
      <c r="L63" s="87">
        <f t="shared" si="2"/>
        <v>0</v>
      </c>
      <c r="M63" s="18">
        <f>IF(OR(F63=Konti!$D$24,F63=Konti!$D$27,F63=Konti!$D$37),0,I63*0.2)</f>
        <v>0</v>
      </c>
      <c r="N63" s="24">
        <f t="shared" si="3"/>
        <v>0</v>
      </c>
      <c r="O63" s="180">
        <v>49</v>
      </c>
      <c r="P63" s="101"/>
    </row>
    <row r="64" spans="2:16" x14ac:dyDescent="0.2">
      <c r="B64" s="6"/>
      <c r="C64" s="187">
        <v>50</v>
      </c>
      <c r="D64" s="82"/>
      <c r="E64" s="83"/>
      <c r="F64" s="84"/>
      <c r="G64" s="84"/>
      <c r="H64" s="84"/>
      <c r="I64" s="86"/>
      <c r="J64" s="24">
        <f t="shared" si="1"/>
        <v>0</v>
      </c>
      <c r="K64" s="277"/>
      <c r="L64" s="87">
        <f t="shared" si="2"/>
        <v>0</v>
      </c>
      <c r="M64" s="18">
        <f>IF(OR(F64=Konti!$D$24,F64=Konti!$D$27,F64=Konti!$D$37),0,I64*0.2)</f>
        <v>0</v>
      </c>
      <c r="N64" s="24">
        <f t="shared" si="3"/>
        <v>0</v>
      </c>
      <c r="O64" s="180">
        <v>50</v>
      </c>
      <c r="P64" s="101"/>
    </row>
    <row r="65" spans="1:16" x14ac:dyDescent="0.2">
      <c r="B65" s="6"/>
      <c r="C65" s="187">
        <v>51</v>
      </c>
      <c r="D65" s="82"/>
      <c r="E65" s="83"/>
      <c r="F65" s="84"/>
      <c r="G65" s="84"/>
      <c r="H65" s="84"/>
      <c r="I65" s="86"/>
      <c r="J65" s="24">
        <f t="shared" si="1"/>
        <v>0</v>
      </c>
      <c r="K65" s="277"/>
      <c r="L65" s="87">
        <f t="shared" si="2"/>
        <v>0</v>
      </c>
      <c r="M65" s="18">
        <f>IF(OR(F65=Konti!$D$24,F65=Konti!$D$27,F65=Konti!$D$37),0,I65*0.2)</f>
        <v>0</v>
      </c>
      <c r="N65" s="24">
        <f t="shared" si="3"/>
        <v>0</v>
      </c>
      <c r="O65" s="180">
        <v>51</v>
      </c>
      <c r="P65" s="101"/>
    </row>
    <row r="66" spans="1:16" x14ac:dyDescent="0.2">
      <c r="B66" s="6"/>
      <c r="C66" s="187">
        <v>52</v>
      </c>
      <c r="D66" s="82"/>
      <c r="E66" s="83"/>
      <c r="F66" s="84"/>
      <c r="G66" s="84"/>
      <c r="H66" s="84"/>
      <c r="I66" s="86"/>
      <c r="J66" s="24">
        <f t="shared" si="1"/>
        <v>0</v>
      </c>
      <c r="K66" s="277"/>
      <c r="L66" s="87">
        <f t="shared" si="2"/>
        <v>0</v>
      </c>
      <c r="M66" s="18">
        <f>IF(OR(F66=Konti!$D$24,F66=Konti!$D$27,F66=Konti!$D$37),0,I66*0.2)</f>
        <v>0</v>
      </c>
      <c r="N66" s="24">
        <f t="shared" si="3"/>
        <v>0</v>
      </c>
      <c r="O66" s="180">
        <v>52</v>
      </c>
      <c r="P66" s="101"/>
    </row>
    <row r="67" spans="1:16" x14ac:dyDescent="0.2">
      <c r="B67" s="6"/>
      <c r="C67" s="187">
        <v>53</v>
      </c>
      <c r="D67" s="82"/>
      <c r="E67" s="83"/>
      <c r="F67" s="84"/>
      <c r="G67" s="84"/>
      <c r="H67" s="84"/>
      <c r="I67" s="86"/>
      <c r="J67" s="24">
        <f t="shared" si="1"/>
        <v>0</v>
      </c>
      <c r="K67" s="277"/>
      <c r="L67" s="87">
        <f t="shared" si="2"/>
        <v>0</v>
      </c>
      <c r="M67" s="18">
        <f>IF(OR(F67=Konti!$D$24,F67=Konti!$D$27,F67=Konti!$D$37),0,I67*0.2)</f>
        <v>0</v>
      </c>
      <c r="N67" s="24">
        <f t="shared" si="3"/>
        <v>0</v>
      </c>
      <c r="O67" s="180">
        <v>53</v>
      </c>
      <c r="P67" s="101"/>
    </row>
    <row r="68" spans="1:16" x14ac:dyDescent="0.2">
      <c r="B68" s="6"/>
      <c r="C68" s="187">
        <v>54</v>
      </c>
      <c r="D68" s="82"/>
      <c r="E68" s="83"/>
      <c r="F68" s="84"/>
      <c r="G68" s="84"/>
      <c r="H68" s="84"/>
      <c r="I68" s="86"/>
      <c r="J68" s="24">
        <f t="shared" si="1"/>
        <v>0</v>
      </c>
      <c r="K68" s="277"/>
      <c r="L68" s="87">
        <f t="shared" si="2"/>
        <v>0</v>
      </c>
      <c r="M68" s="18">
        <f>IF(OR(F68=Konti!$D$24,F68=Konti!$D$27,F68=Konti!$D$37),0,I68*0.2)</f>
        <v>0</v>
      </c>
      <c r="N68" s="24">
        <f t="shared" si="3"/>
        <v>0</v>
      </c>
      <c r="O68" s="180">
        <v>54</v>
      </c>
      <c r="P68" s="101"/>
    </row>
    <row r="69" spans="1:16" x14ac:dyDescent="0.2">
      <c r="B69" s="6"/>
      <c r="C69" s="187">
        <v>55</v>
      </c>
      <c r="D69" s="82"/>
      <c r="E69" s="83"/>
      <c r="F69" s="84"/>
      <c r="G69" s="84"/>
      <c r="H69" s="84"/>
      <c r="I69" s="86"/>
      <c r="J69" s="24">
        <f t="shared" si="1"/>
        <v>0</v>
      </c>
      <c r="K69" s="277"/>
      <c r="L69" s="87">
        <f t="shared" si="2"/>
        <v>0</v>
      </c>
      <c r="M69" s="18">
        <f>IF(OR(F69=Konti!$D$24,F69=Konti!$D$27,F69=Konti!$D$37),0,I69*0.2)</f>
        <v>0</v>
      </c>
      <c r="N69" s="24">
        <f t="shared" si="3"/>
        <v>0</v>
      </c>
      <c r="O69" s="180">
        <v>55</v>
      </c>
      <c r="P69" s="101"/>
    </row>
    <row r="70" spans="1:16" x14ac:dyDescent="0.2">
      <c r="B70" s="6"/>
      <c r="C70" s="187">
        <v>56</v>
      </c>
      <c r="D70" s="82"/>
      <c r="E70" s="83"/>
      <c r="F70" s="84"/>
      <c r="G70" s="84"/>
      <c r="H70" s="84"/>
      <c r="I70" s="86"/>
      <c r="J70" s="24">
        <f t="shared" si="1"/>
        <v>0</v>
      </c>
      <c r="K70" s="277"/>
      <c r="L70" s="87">
        <f t="shared" si="2"/>
        <v>0</v>
      </c>
      <c r="M70" s="18">
        <f>IF(OR(F70=Konti!$D$24,F70=Konti!$D$27,F70=Konti!$D$37),0,I70*0.2)</f>
        <v>0</v>
      </c>
      <c r="N70" s="24">
        <f t="shared" si="3"/>
        <v>0</v>
      </c>
      <c r="O70" s="180">
        <v>56</v>
      </c>
      <c r="P70" s="101"/>
    </row>
    <row r="71" spans="1:16" x14ac:dyDescent="0.2">
      <c r="B71" s="6"/>
      <c r="C71" s="187">
        <v>57</v>
      </c>
      <c r="D71" s="82"/>
      <c r="E71" s="83"/>
      <c r="F71" s="84"/>
      <c r="G71" s="84"/>
      <c r="H71" s="84"/>
      <c r="I71" s="86"/>
      <c r="J71" s="24">
        <f t="shared" si="1"/>
        <v>0</v>
      </c>
      <c r="K71" s="277"/>
      <c r="L71" s="87">
        <f t="shared" si="2"/>
        <v>0</v>
      </c>
      <c r="M71" s="18">
        <f>IF(OR(F71=Konti!$D$24,F71=Konti!$D$27,F71=Konti!$D$37),0,I71*0.2)</f>
        <v>0</v>
      </c>
      <c r="N71" s="24">
        <f t="shared" si="3"/>
        <v>0</v>
      </c>
      <c r="O71" s="180">
        <v>57</v>
      </c>
      <c r="P71" s="101"/>
    </row>
    <row r="72" spans="1:16" x14ac:dyDescent="0.2">
      <c r="B72" s="6"/>
      <c r="C72" s="187">
        <v>58</v>
      </c>
      <c r="D72" s="82"/>
      <c r="E72" s="83"/>
      <c r="F72" s="84"/>
      <c r="G72" s="84"/>
      <c r="H72" s="84"/>
      <c r="I72" s="86"/>
      <c r="J72" s="24">
        <f t="shared" si="1"/>
        <v>0</v>
      </c>
      <c r="K72" s="277"/>
      <c r="L72" s="87">
        <f t="shared" si="2"/>
        <v>0</v>
      </c>
      <c r="M72" s="18">
        <f>IF(OR(F72=Konti!$D$24,F72=Konti!$D$27,F72=Konti!$D$37),0,I72*0.2)</f>
        <v>0</v>
      </c>
      <c r="N72" s="24">
        <f t="shared" si="3"/>
        <v>0</v>
      </c>
      <c r="O72" s="180">
        <v>58</v>
      </c>
      <c r="P72" s="101"/>
    </row>
    <row r="73" spans="1:16" x14ac:dyDescent="0.2">
      <c r="B73" s="6"/>
      <c r="C73" s="187">
        <v>59</v>
      </c>
      <c r="D73" s="82"/>
      <c r="E73" s="83"/>
      <c r="F73" s="84"/>
      <c r="G73" s="84"/>
      <c r="H73" s="84"/>
      <c r="I73" s="86"/>
      <c r="J73" s="24">
        <f t="shared" si="1"/>
        <v>0</v>
      </c>
      <c r="K73" s="277"/>
      <c r="L73" s="87">
        <f t="shared" si="2"/>
        <v>0</v>
      </c>
      <c r="M73" s="18">
        <f>IF(OR(F73=Konti!$D$24,F73=Konti!$D$27,F73=Konti!$D$37),0,I73*0.2)</f>
        <v>0</v>
      </c>
      <c r="N73" s="24">
        <f t="shared" si="3"/>
        <v>0</v>
      </c>
      <c r="O73" s="180">
        <v>59</v>
      </c>
      <c r="P73" s="101"/>
    </row>
    <row r="74" spans="1:16" x14ac:dyDescent="0.2">
      <c r="B74" s="6"/>
      <c r="C74" s="187">
        <v>60</v>
      </c>
      <c r="D74" s="82"/>
      <c r="E74" s="83"/>
      <c r="F74" s="84"/>
      <c r="G74" s="84"/>
      <c r="H74" s="84"/>
      <c r="I74" s="86"/>
      <c r="J74" s="24">
        <f t="shared" si="1"/>
        <v>0</v>
      </c>
      <c r="K74" s="277"/>
      <c r="L74" s="87">
        <f t="shared" si="2"/>
        <v>0</v>
      </c>
      <c r="M74" s="18">
        <f>IF(OR(F74=Konti!$D$24,F74=Konti!$D$27,F74=Konti!$D$37),0,I74*0.2)</f>
        <v>0</v>
      </c>
      <c r="N74" s="24">
        <f t="shared" si="3"/>
        <v>0</v>
      </c>
      <c r="O74" s="180">
        <v>60</v>
      </c>
      <c r="P74" s="101"/>
    </row>
    <row r="75" spans="1:16" x14ac:dyDescent="0.2">
      <c r="B75" s="6"/>
      <c r="C75" s="187">
        <v>61</v>
      </c>
      <c r="D75" s="82"/>
      <c r="E75" s="83"/>
      <c r="F75" s="84"/>
      <c r="G75" s="84"/>
      <c r="H75" s="84"/>
      <c r="I75" s="86"/>
      <c r="J75" s="24">
        <f t="shared" si="1"/>
        <v>0</v>
      </c>
      <c r="K75" s="277"/>
      <c r="L75" s="87">
        <f t="shared" si="2"/>
        <v>0</v>
      </c>
      <c r="M75" s="18">
        <f>IF(OR(F75=Konti!$D$24,F75=Konti!$D$27,F75=Konti!$D$37),0,I75*0.2)</f>
        <v>0</v>
      </c>
      <c r="N75" s="24">
        <f t="shared" si="3"/>
        <v>0</v>
      </c>
      <c r="O75" s="180">
        <v>61</v>
      </c>
      <c r="P75" s="101"/>
    </row>
    <row r="76" spans="1:16" x14ac:dyDescent="0.2">
      <c r="B76" s="6"/>
      <c r="C76" s="187">
        <v>62</v>
      </c>
      <c r="D76" s="82"/>
      <c r="E76" s="83"/>
      <c r="F76" s="84"/>
      <c r="G76" s="84"/>
      <c r="H76" s="84"/>
      <c r="I76" s="86"/>
      <c r="J76" s="24">
        <f t="shared" si="1"/>
        <v>0</v>
      </c>
      <c r="K76" s="277"/>
      <c r="L76" s="87">
        <f t="shared" si="2"/>
        <v>0</v>
      </c>
      <c r="M76" s="18">
        <f>IF(OR(F76=Konti!$D$24,F76=Konti!$D$27,F76=Konti!$D$37),0,I76*0.2)</f>
        <v>0</v>
      </c>
      <c r="N76" s="24">
        <f t="shared" si="3"/>
        <v>0</v>
      </c>
      <c r="O76" s="180">
        <v>62</v>
      </c>
      <c r="P76" s="101"/>
    </row>
    <row r="77" spans="1:16" x14ac:dyDescent="0.2">
      <c r="B77" s="6"/>
      <c r="C77" s="187">
        <v>63</v>
      </c>
      <c r="D77" s="82"/>
      <c r="E77" s="83"/>
      <c r="F77" s="84"/>
      <c r="G77" s="84"/>
      <c r="H77" s="84"/>
      <c r="I77" s="86"/>
      <c r="J77" s="24">
        <f t="shared" si="1"/>
        <v>0</v>
      </c>
      <c r="K77" s="277"/>
      <c r="L77" s="87">
        <f t="shared" si="2"/>
        <v>0</v>
      </c>
      <c r="M77" s="18">
        <f>IF(OR(F77=Konti!$D$24,F77=Konti!$D$27,F77=Konti!$D$37),0,I77*0.2)</f>
        <v>0</v>
      </c>
      <c r="N77" s="24">
        <f t="shared" si="3"/>
        <v>0</v>
      </c>
      <c r="O77" s="180">
        <v>63</v>
      </c>
      <c r="P77" s="101"/>
    </row>
    <row r="78" spans="1:16" x14ac:dyDescent="0.2">
      <c r="B78" s="6"/>
      <c r="C78" s="187">
        <v>64</v>
      </c>
      <c r="D78" s="82"/>
      <c r="E78" s="83"/>
      <c r="F78" s="84"/>
      <c r="G78" s="84"/>
      <c r="H78" s="84"/>
      <c r="I78" s="86"/>
      <c r="J78" s="24">
        <f t="shared" si="1"/>
        <v>0</v>
      </c>
      <c r="K78" s="277"/>
      <c r="L78" s="87">
        <f t="shared" si="2"/>
        <v>0</v>
      </c>
      <c r="M78" s="18">
        <f>IF(OR(F78=Konti!$D$24,F78=Konti!$D$27,F78=Konti!$D$37),0,I78*0.2)</f>
        <v>0</v>
      </c>
      <c r="N78" s="24">
        <f t="shared" si="3"/>
        <v>0</v>
      </c>
      <c r="O78" s="180">
        <v>64</v>
      </c>
      <c r="P78" s="101"/>
    </row>
    <row r="79" spans="1:16" x14ac:dyDescent="0.2">
      <c r="B79" s="6"/>
      <c r="C79" s="320"/>
      <c r="D79" s="350"/>
      <c r="E79" s="351"/>
      <c r="F79" s="352"/>
      <c r="G79" s="347"/>
      <c r="H79" s="347"/>
      <c r="I79" s="353"/>
      <c r="J79" s="24"/>
      <c r="K79" s="349"/>
      <c r="L79" s="354"/>
      <c r="M79" s="18"/>
      <c r="N79" s="24"/>
      <c r="O79" s="355"/>
      <c r="P79" s="101"/>
    </row>
    <row r="80" spans="1:16" x14ac:dyDescent="0.2">
      <c r="A80" s="139"/>
      <c r="B80" s="6"/>
      <c r="C80" s="356"/>
      <c r="D80" s="357"/>
      <c r="E80" s="358"/>
      <c r="F80" s="358"/>
      <c r="G80" s="358"/>
      <c r="H80" s="359">
        <f t="shared" ref="H80:N80" si="4">SUM(H15:H79)</f>
        <v>0</v>
      </c>
      <c r="I80" s="360">
        <f t="shared" si="4"/>
        <v>0</v>
      </c>
      <c r="J80" s="248">
        <f t="shared" si="4"/>
        <v>0</v>
      </c>
      <c r="K80" s="360">
        <f t="shared" si="4"/>
        <v>0</v>
      </c>
      <c r="L80" s="360">
        <f t="shared" si="4"/>
        <v>0</v>
      </c>
      <c r="M80" s="360">
        <f t="shared" si="4"/>
        <v>0</v>
      </c>
      <c r="N80" s="360">
        <f t="shared" si="4"/>
        <v>0</v>
      </c>
      <c r="O80" s="361"/>
      <c r="P80" s="101"/>
    </row>
    <row r="81" spans="1:17" ht="13.5" thickBot="1" x14ac:dyDescent="0.25">
      <c r="A81" s="139"/>
      <c r="B81" s="6"/>
      <c r="C81" s="2"/>
      <c r="D81" s="107"/>
      <c r="E81" s="108"/>
      <c r="F81" s="109"/>
      <c r="G81" s="109"/>
      <c r="H81" s="109"/>
      <c r="I81" s="14"/>
      <c r="J81" s="30"/>
      <c r="K81" s="50"/>
      <c r="L81" s="50"/>
      <c r="M81" s="14"/>
      <c r="N81" s="14"/>
      <c r="O81" s="132"/>
      <c r="P81" s="59"/>
    </row>
    <row r="82" spans="1:17" x14ac:dyDescent="0.2">
      <c r="A82" s="139"/>
      <c r="B82" s="6"/>
      <c r="C82" s="202"/>
      <c r="D82" s="204" t="s">
        <v>32</v>
      </c>
      <c r="E82" s="33"/>
      <c r="F82" s="36"/>
      <c r="G82" s="14"/>
      <c r="H82" s="14"/>
      <c r="I82" s="50"/>
      <c r="J82" s="30"/>
      <c r="K82" s="50"/>
      <c r="L82" s="50"/>
      <c r="M82" s="14"/>
      <c r="N82" s="14"/>
      <c r="O82" s="14"/>
      <c r="P82" s="101"/>
    </row>
    <row r="83" spans="1:17" x14ac:dyDescent="0.2">
      <c r="A83" s="139"/>
      <c r="B83" s="6"/>
      <c r="C83" s="205"/>
      <c r="D83" s="67" t="s">
        <v>71</v>
      </c>
      <c r="E83" s="67"/>
      <c r="F83" s="68"/>
      <c r="G83" s="14"/>
      <c r="H83" s="14"/>
      <c r="I83" s="50"/>
      <c r="J83" s="50"/>
      <c r="K83" s="30"/>
      <c r="L83" s="30"/>
      <c r="M83" s="14"/>
      <c r="N83" s="14"/>
      <c r="O83" s="14"/>
      <c r="P83" s="101"/>
    </row>
    <row r="84" spans="1:17" x14ac:dyDescent="0.2">
      <c r="A84" s="139"/>
      <c r="B84" s="6"/>
      <c r="C84" s="206"/>
      <c r="D84" s="52" t="s">
        <v>60</v>
      </c>
      <c r="E84" s="52"/>
      <c r="F84" s="56"/>
      <c r="G84" s="14"/>
      <c r="H84" s="14"/>
      <c r="I84" s="50"/>
      <c r="J84" s="50"/>
      <c r="K84" s="50"/>
      <c r="L84" s="50"/>
      <c r="M84" s="14"/>
      <c r="N84" s="14"/>
      <c r="O84" s="14"/>
      <c r="P84" s="101"/>
      <c r="Q84" s="139"/>
    </row>
    <row r="85" spans="1:17" x14ac:dyDescent="0.2">
      <c r="A85" s="139"/>
      <c r="B85" s="6"/>
      <c r="C85" s="206"/>
      <c r="D85" s="13" t="s">
        <v>61</v>
      </c>
      <c r="E85" s="13"/>
      <c r="F85" s="10"/>
      <c r="G85" s="14"/>
      <c r="H85" s="14"/>
      <c r="I85" s="14"/>
      <c r="J85" s="30"/>
      <c r="K85" s="50"/>
      <c r="L85" s="50"/>
      <c r="M85" s="14"/>
      <c r="N85" s="14"/>
      <c r="O85" s="14"/>
      <c r="P85" s="101"/>
    </row>
    <row r="86" spans="1:17" x14ac:dyDescent="0.2">
      <c r="A86" s="139"/>
      <c r="B86" s="6"/>
      <c r="C86" s="206"/>
      <c r="D86" s="221" t="s">
        <v>59</v>
      </c>
      <c r="E86" s="13"/>
      <c r="F86" s="10"/>
      <c r="G86" s="14"/>
      <c r="H86" s="14"/>
      <c r="I86" s="14"/>
      <c r="J86" s="30"/>
      <c r="K86" s="50"/>
      <c r="L86" s="14"/>
      <c r="M86" s="14"/>
      <c r="N86" s="14"/>
      <c r="O86" s="14"/>
      <c r="P86" s="101"/>
    </row>
    <row r="87" spans="1:17" ht="13.5" thickBot="1" x14ac:dyDescent="0.25">
      <c r="A87" s="139"/>
      <c r="B87" s="137"/>
      <c r="C87" s="216"/>
      <c r="D87" s="41"/>
      <c r="E87" s="41"/>
      <c r="F87" s="42"/>
      <c r="G87" s="14"/>
      <c r="H87" s="14"/>
      <c r="I87" s="50"/>
      <c r="J87" s="30"/>
      <c r="K87" s="50"/>
      <c r="L87" s="14"/>
      <c r="M87" s="14"/>
      <c r="N87" s="14"/>
      <c r="O87" s="14"/>
      <c r="P87" s="101"/>
    </row>
    <row r="88" spans="1:17" ht="13.5" thickBot="1" x14ac:dyDescent="0.25">
      <c r="A88" s="139"/>
      <c r="B88" s="141"/>
      <c r="C88" s="142"/>
      <c r="D88" s="60"/>
      <c r="E88" s="60"/>
      <c r="F88" s="60"/>
      <c r="G88" s="60"/>
      <c r="H88" s="60"/>
      <c r="I88" s="142"/>
      <c r="J88" s="142"/>
      <c r="K88" s="9"/>
      <c r="L88" s="9"/>
      <c r="M88" s="9"/>
      <c r="N88" s="9"/>
      <c r="O88" s="9"/>
      <c r="P88" s="208"/>
    </row>
    <row r="89" spans="1:17" x14ac:dyDescent="0.2">
      <c r="A89" s="139"/>
      <c r="B89" s="139"/>
      <c r="C89" s="139"/>
      <c r="D89" s="122"/>
      <c r="E89" s="122"/>
      <c r="F89" s="122"/>
      <c r="G89" s="122"/>
      <c r="H89" s="122"/>
      <c r="I89" s="123"/>
      <c r="J89" s="123"/>
      <c r="K89" s="121"/>
      <c r="L89" s="121"/>
      <c r="M89" s="121"/>
      <c r="N89" s="121"/>
    </row>
    <row r="90" spans="1:17" x14ac:dyDescent="0.2">
      <c r="B90" s="139"/>
      <c r="C90" s="139"/>
      <c r="D90" s="123"/>
      <c r="E90" s="123"/>
      <c r="F90" s="123"/>
      <c r="G90" s="123"/>
      <c r="H90" s="123"/>
      <c r="I90" s="139"/>
      <c r="J90" s="139"/>
    </row>
    <row r="91" spans="1:17" x14ac:dyDescent="0.2">
      <c r="B91" s="139"/>
      <c r="C91" s="139"/>
      <c r="D91" s="123"/>
      <c r="E91" s="123"/>
      <c r="F91" s="123"/>
      <c r="G91" s="123"/>
      <c r="H91" s="123"/>
      <c r="I91" s="139"/>
      <c r="J91" s="139"/>
    </row>
    <row r="92" spans="1:17" x14ac:dyDescent="0.2">
      <c r="B92" s="139"/>
      <c r="C92" s="139"/>
      <c r="D92" s="139"/>
      <c r="E92" s="139"/>
      <c r="F92" s="139"/>
      <c r="G92" s="139"/>
      <c r="H92" s="139"/>
      <c r="I92" s="139"/>
      <c r="J92" s="139"/>
    </row>
    <row r="97" spans="9:14" x14ac:dyDescent="0.2">
      <c r="I97" s="121"/>
    </row>
    <row r="98" spans="9:14" x14ac:dyDescent="0.2">
      <c r="I98" s="121"/>
      <c r="J98" s="121"/>
      <c r="K98" s="121"/>
      <c r="L98" s="121"/>
      <c r="M98" s="121"/>
      <c r="N98" s="121"/>
    </row>
    <row r="99" spans="9:14" x14ac:dyDescent="0.2">
      <c r="I99" s="121"/>
      <c r="J99" s="121"/>
      <c r="K99" s="121"/>
      <c r="L99" s="121"/>
      <c r="M99" s="121"/>
      <c r="N99" s="121"/>
    </row>
    <row r="100" spans="9:14" x14ac:dyDescent="0.2">
      <c r="I100" s="121"/>
      <c r="J100" s="121"/>
      <c r="K100" s="121"/>
      <c r="L100" s="121"/>
      <c r="M100" s="121"/>
      <c r="N100" s="121"/>
    </row>
    <row r="101" spans="9:14" x14ac:dyDescent="0.2">
      <c r="I101" s="121"/>
      <c r="J101" s="121"/>
      <c r="K101" s="121"/>
      <c r="L101" s="121"/>
      <c r="M101" s="121"/>
      <c r="N101" s="121"/>
    </row>
    <row r="102" spans="9:14" x14ac:dyDescent="0.2">
      <c r="I102" s="121"/>
      <c r="J102" s="121"/>
      <c r="K102" s="121"/>
      <c r="L102" s="121"/>
      <c r="M102" s="121"/>
      <c r="N102" s="121"/>
    </row>
    <row r="103" spans="9:14" x14ac:dyDescent="0.2">
      <c r="I103" s="121"/>
      <c r="J103" s="121"/>
      <c r="K103" s="121"/>
      <c r="L103" s="130"/>
      <c r="M103" s="121"/>
      <c r="N103" s="121"/>
    </row>
    <row r="104" spans="9:14" x14ac:dyDescent="0.2">
      <c r="I104" s="121"/>
      <c r="J104" s="121"/>
      <c r="K104" s="121"/>
      <c r="L104" s="130"/>
      <c r="M104" s="130"/>
      <c r="N104" s="121"/>
    </row>
    <row r="105" spans="9:14" x14ac:dyDescent="0.2">
      <c r="I105" s="121"/>
      <c r="J105" s="121"/>
      <c r="K105" s="121"/>
      <c r="L105" s="130"/>
      <c r="M105" s="130"/>
      <c r="N105" s="121"/>
    </row>
    <row r="106" spans="9:14" x14ac:dyDescent="0.2">
      <c r="I106" s="121"/>
      <c r="J106" s="121"/>
      <c r="K106" s="121"/>
      <c r="L106" s="130"/>
      <c r="M106" s="130"/>
      <c r="N106" s="121"/>
    </row>
    <row r="107" spans="9:14" x14ac:dyDescent="0.2">
      <c r="I107" s="121"/>
      <c r="J107" s="121"/>
      <c r="K107" s="121"/>
      <c r="L107" s="130"/>
      <c r="M107" s="130"/>
      <c r="N107" s="121"/>
    </row>
    <row r="108" spans="9:14" x14ac:dyDescent="0.2">
      <c r="I108" s="121"/>
      <c r="J108" s="121"/>
      <c r="K108" s="121"/>
      <c r="L108" s="130"/>
      <c r="M108" s="130"/>
      <c r="N108" s="121"/>
    </row>
    <row r="109" spans="9:14" x14ac:dyDescent="0.2">
      <c r="I109" s="121"/>
      <c r="J109" s="121"/>
      <c r="K109" s="121"/>
      <c r="L109" s="130"/>
      <c r="M109" s="130"/>
      <c r="N109" s="121"/>
    </row>
    <row r="110" spans="9:14" x14ac:dyDescent="0.2">
      <c r="I110" s="121"/>
      <c r="J110" s="121"/>
      <c r="K110" s="121"/>
      <c r="L110" s="131"/>
      <c r="M110" s="130"/>
      <c r="N110" s="121"/>
    </row>
    <row r="111" spans="9:14" x14ac:dyDescent="0.2">
      <c r="I111" s="121"/>
      <c r="J111" s="121"/>
      <c r="K111" s="121"/>
      <c r="L111" s="130"/>
      <c r="M111" s="131"/>
      <c r="N111" s="121"/>
    </row>
    <row r="112" spans="9:14" x14ac:dyDescent="0.2">
      <c r="I112" s="121"/>
      <c r="J112" s="121"/>
      <c r="K112" s="121"/>
      <c r="L112" s="130"/>
      <c r="M112" s="130"/>
      <c r="N112" s="121"/>
    </row>
    <row r="113" spans="10:14" x14ac:dyDescent="0.2">
      <c r="J113" s="121"/>
      <c r="K113" s="121"/>
      <c r="L113" s="121"/>
      <c r="M113" s="121"/>
      <c r="N113" s="121"/>
    </row>
  </sheetData>
  <phoneticPr fontId="0" type="noConversion"/>
  <dataValidations count="2">
    <dataValidation type="list" allowBlank="1" showInputMessage="1" showErrorMessage="1" sqref="G15:G79" xr:uid="{00000000-0002-0000-0C00-000000000000}">
      <formula1>Lagerstyring</formula1>
    </dataValidation>
    <dataValidation type="list" errorStyle="information" allowBlank="1" showInputMessage="1" showErrorMessage="1" errorTitle="Vælg Konto" error="Du skal vælge en af de konti du har i kontooversigten. Mangler du en konto, kan du ændre i eksisterende konti eller lave en ny under fanebladet &quot;Konti&quot;." promptTitle="Kontoovesigt" prompt="Vælg her den konto du vil knytte posteringen til. " sqref="F15:F79" xr:uid="{00000000-0002-0000-0C00-000001000000}">
      <formula1>Kontooversigt</formula1>
    </dataValidation>
  </dataValidations>
  <hyperlinks>
    <hyperlink ref="D86" r:id="rId1" xr:uid="{00000000-0004-0000-0C00-000000000000}"/>
  </hyperlinks>
  <pageMargins left="0.75" right="0.75" top="1" bottom="1" header="0.5" footer="0.5"/>
  <pageSetup orientation="portrait" horizontalDpi="300" verticalDpi="300" r:id="rId2"/>
  <headerFooter alignWithMargins="0"/>
  <drawing r:id="rId3"/>
  <legacyDrawing r:id="rId4"/>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2">
    <tabColor indexed="13"/>
  </sheetPr>
  <dimension ref="A1:S119"/>
  <sheetViews>
    <sheetView showZeros="0" topLeftCell="A15" zoomScale="90" zoomScaleNormal="90" workbookViewId="0">
      <selection activeCell="K15" sqref="K15:K83"/>
    </sheetView>
  </sheetViews>
  <sheetFormatPr defaultColWidth="17.42578125" defaultRowHeight="12.75" x14ac:dyDescent="0.2"/>
  <cols>
    <col min="1" max="2" width="3.42578125" style="124" customWidth="1"/>
    <col min="3" max="3" width="3.85546875" style="124" customWidth="1"/>
    <col min="4" max="4" width="13.42578125" style="124" customWidth="1"/>
    <col min="5" max="5" width="10.5703125" style="124" customWidth="1"/>
    <col min="6" max="6" width="28" style="124" customWidth="1"/>
    <col min="7" max="7" width="17.42578125" style="124" customWidth="1"/>
    <col min="8" max="8" width="8.42578125" style="124" customWidth="1"/>
    <col min="9" max="14" width="17.42578125" style="124" customWidth="1"/>
    <col min="15" max="15" width="4.140625" style="124" customWidth="1"/>
    <col min="16" max="16" width="2.5703125" style="124" customWidth="1"/>
    <col min="17" max="17" width="13.42578125" style="124" bestFit="1" customWidth="1"/>
    <col min="18" max="18" width="11.42578125" style="124" bestFit="1" customWidth="1"/>
    <col min="19" max="16384" width="17.42578125" style="124"/>
  </cols>
  <sheetData>
    <row r="1" spans="2:19" ht="13.5" thickBot="1" x14ac:dyDescent="0.25"/>
    <row r="2" spans="2:19" ht="9.75" customHeight="1" thickBot="1" x14ac:dyDescent="0.25">
      <c r="B2" s="119"/>
      <c r="C2" s="4"/>
      <c r="D2" s="4"/>
      <c r="E2" s="4"/>
      <c r="F2" s="4"/>
      <c r="G2" s="4"/>
      <c r="H2" s="4"/>
      <c r="I2" s="4"/>
      <c r="J2" s="4"/>
      <c r="K2" s="4"/>
      <c r="L2" s="4"/>
      <c r="M2" s="4"/>
      <c r="N2" s="4"/>
      <c r="O2" s="4"/>
      <c r="P2" s="5"/>
    </row>
    <row r="3" spans="2:19" ht="18" x14ac:dyDescent="0.25">
      <c r="B3" s="6"/>
      <c r="C3" s="203"/>
      <c r="D3" s="209" t="s">
        <v>117</v>
      </c>
      <c r="E3" s="161"/>
      <c r="F3" s="162"/>
      <c r="G3" s="153"/>
      <c r="H3" s="153"/>
      <c r="I3" s="2"/>
      <c r="J3" s="2"/>
      <c r="K3" s="2"/>
      <c r="L3" s="2"/>
      <c r="M3" s="2"/>
      <c r="N3" s="2"/>
      <c r="O3" s="2"/>
      <c r="P3" s="7"/>
    </row>
    <row r="4" spans="2:19" x14ac:dyDescent="0.2">
      <c r="B4" s="6"/>
      <c r="C4" s="170"/>
      <c r="D4" s="210" t="s">
        <v>78</v>
      </c>
      <c r="E4" s="93"/>
      <c r="F4" s="220">
        <f>IF(F11&gt;0,(#REF!-#REF!)/ABS(#REF!),0)</f>
        <v>0</v>
      </c>
      <c r="G4" s="30"/>
      <c r="H4" s="30"/>
      <c r="I4" s="2"/>
      <c r="J4" s="2"/>
      <c r="K4" s="2"/>
      <c r="L4" s="2"/>
      <c r="M4" s="2"/>
      <c r="N4" s="2"/>
      <c r="O4" s="2"/>
      <c r="P4" s="7"/>
    </row>
    <row r="5" spans="2:19" x14ac:dyDescent="0.2">
      <c r="B5" s="6"/>
      <c r="C5" s="170"/>
      <c r="D5" s="211" t="s">
        <v>0</v>
      </c>
      <c r="E5" s="66"/>
      <c r="F5" s="49">
        <f>SUM(L13)</f>
        <v>0</v>
      </c>
      <c r="G5" s="103"/>
      <c r="H5" s="103"/>
      <c r="I5" s="2"/>
      <c r="J5" s="2"/>
      <c r="K5" s="2"/>
      <c r="L5" s="2"/>
      <c r="M5" s="2"/>
      <c r="N5" s="2"/>
      <c r="O5" s="132"/>
      <c r="P5" s="59"/>
    </row>
    <row r="6" spans="2:19" x14ac:dyDescent="0.2">
      <c r="B6" s="6"/>
      <c r="C6" s="170"/>
      <c r="D6" s="211" t="s">
        <v>51</v>
      </c>
      <c r="E6" s="66"/>
      <c r="F6" s="46">
        <f>SUM(J13)</f>
        <v>0</v>
      </c>
      <c r="G6" s="30"/>
      <c r="H6" s="30"/>
      <c r="I6" s="2"/>
      <c r="J6" s="2"/>
      <c r="K6" s="2"/>
      <c r="L6" s="2"/>
      <c r="M6" s="2"/>
      <c r="N6" s="2"/>
      <c r="O6" s="132"/>
      <c r="P6" s="59"/>
      <c r="Q6" s="126"/>
      <c r="R6" s="126"/>
      <c r="S6" s="126"/>
    </row>
    <row r="7" spans="2:19" x14ac:dyDescent="0.2">
      <c r="B7" s="6"/>
      <c r="C7" s="170"/>
      <c r="D7" s="211" t="s">
        <v>17</v>
      </c>
      <c r="E7" s="43"/>
      <c r="F7" s="47">
        <f>SUM(F5-F6)</f>
        <v>0</v>
      </c>
      <c r="G7" s="30"/>
      <c r="H7" s="30"/>
      <c r="I7" s="2"/>
      <c r="J7" s="2"/>
      <c r="K7" s="2"/>
      <c r="L7" s="2"/>
      <c r="M7" s="2"/>
      <c r="N7" s="2"/>
      <c r="O7" s="132"/>
      <c r="P7" s="59"/>
      <c r="Q7" s="127"/>
    </row>
    <row r="8" spans="2:19" x14ac:dyDescent="0.2">
      <c r="B8" s="6"/>
      <c r="C8" s="170"/>
      <c r="D8" s="212" t="s">
        <v>3</v>
      </c>
      <c r="E8" s="43"/>
      <c r="F8" s="48">
        <f>SUM(M13)</f>
        <v>0</v>
      </c>
      <c r="G8" s="30"/>
      <c r="H8" s="30"/>
      <c r="I8" s="2"/>
      <c r="J8" s="2"/>
      <c r="K8" s="2"/>
      <c r="L8" s="2"/>
      <c r="M8" s="2"/>
      <c r="N8" s="2"/>
      <c r="O8" s="132"/>
      <c r="P8" s="59"/>
      <c r="Q8" s="127"/>
    </row>
    <row r="9" spans="2:19" x14ac:dyDescent="0.2">
      <c r="B9" s="6"/>
      <c r="C9" s="170"/>
      <c r="D9" s="213" t="s">
        <v>4</v>
      </c>
      <c r="E9" s="44"/>
      <c r="F9" s="48">
        <f>SUM(N13)</f>
        <v>0</v>
      </c>
      <c r="G9" s="30"/>
      <c r="H9" s="30"/>
      <c r="I9" s="2"/>
      <c r="J9" s="2"/>
      <c r="K9" s="2"/>
      <c r="L9" s="2"/>
      <c r="M9" s="2"/>
      <c r="N9" s="2"/>
      <c r="O9" s="132"/>
      <c r="P9" s="59"/>
      <c r="Q9" s="128"/>
      <c r="R9" s="129"/>
    </row>
    <row r="10" spans="2:19" x14ac:dyDescent="0.2">
      <c r="B10" s="6"/>
      <c r="C10" s="170"/>
      <c r="D10" s="213" t="s">
        <v>2</v>
      </c>
      <c r="E10" s="44"/>
      <c r="F10" s="48">
        <f>SUM(F8-F9)</f>
        <v>0</v>
      </c>
      <c r="G10" s="30"/>
      <c r="H10" s="30"/>
      <c r="I10" s="2"/>
      <c r="J10" s="2"/>
      <c r="K10" s="2"/>
      <c r="L10" s="2"/>
      <c r="M10" s="2"/>
      <c r="N10" s="2"/>
      <c r="O10" s="132"/>
      <c r="P10" s="59"/>
    </row>
    <row r="11" spans="2:19" ht="13.5" thickBot="1" x14ac:dyDescent="0.25">
      <c r="B11" s="6"/>
      <c r="C11" s="172"/>
      <c r="D11" s="214" t="s">
        <v>80</v>
      </c>
      <c r="E11" s="45"/>
      <c r="F11" s="111">
        <f>COUNTA(D15:D85)</f>
        <v>0</v>
      </c>
      <c r="G11" s="110"/>
      <c r="H11" s="110"/>
      <c r="I11" s="2"/>
      <c r="J11" s="2"/>
      <c r="K11" s="2"/>
      <c r="L11" s="2"/>
      <c r="M11" s="2"/>
      <c r="N11" s="2"/>
      <c r="O11" s="132"/>
      <c r="P11" s="59"/>
    </row>
    <row r="12" spans="2:19" ht="13.5" thickBot="1" x14ac:dyDescent="0.25">
      <c r="B12" s="6"/>
      <c r="C12" s="2"/>
      <c r="D12" s="50"/>
      <c r="E12" s="50"/>
      <c r="F12" s="110"/>
      <c r="G12" s="110"/>
      <c r="H12" s="110"/>
      <c r="I12" s="2"/>
      <c r="J12" s="2"/>
      <c r="K12" s="2"/>
      <c r="L12" s="2"/>
      <c r="M12" s="2"/>
      <c r="N12" s="2"/>
      <c r="O12" s="132"/>
      <c r="P12" s="59"/>
    </row>
    <row r="13" spans="2:19" x14ac:dyDescent="0.2">
      <c r="B13" s="6"/>
      <c r="C13" s="176"/>
      <c r="D13" s="175"/>
      <c r="E13" s="33"/>
      <c r="F13" s="117"/>
      <c r="G13" s="117"/>
      <c r="H13" s="117">
        <f t="shared" ref="H13:N13" si="0">SUM(H15:H85)</f>
        <v>0</v>
      </c>
      <c r="I13" s="116">
        <f t="shared" si="0"/>
        <v>0</v>
      </c>
      <c r="J13" s="116">
        <f t="shared" si="0"/>
        <v>0</v>
      </c>
      <c r="K13" s="116">
        <f t="shared" si="0"/>
        <v>0</v>
      </c>
      <c r="L13" s="116">
        <f t="shared" si="0"/>
        <v>0</v>
      </c>
      <c r="M13" s="116">
        <f t="shared" si="0"/>
        <v>0</v>
      </c>
      <c r="N13" s="171">
        <f t="shared" si="0"/>
        <v>0</v>
      </c>
      <c r="O13" s="174"/>
      <c r="P13" s="59"/>
    </row>
    <row r="14" spans="2:19" x14ac:dyDescent="0.2">
      <c r="B14" s="6"/>
      <c r="C14" s="182" t="s">
        <v>103</v>
      </c>
      <c r="D14" s="168" t="s">
        <v>1</v>
      </c>
      <c r="E14" s="95" t="s">
        <v>22</v>
      </c>
      <c r="F14" s="95" t="s">
        <v>88</v>
      </c>
      <c r="G14" s="276" t="s">
        <v>92</v>
      </c>
      <c r="H14" s="276" t="s">
        <v>95</v>
      </c>
      <c r="I14" s="95" t="s">
        <v>29</v>
      </c>
      <c r="J14" s="95" t="s">
        <v>50</v>
      </c>
      <c r="K14" s="95" t="s">
        <v>28</v>
      </c>
      <c r="L14" s="96" t="s">
        <v>6</v>
      </c>
      <c r="M14" s="97" t="s">
        <v>3</v>
      </c>
      <c r="N14" s="96" t="s">
        <v>4</v>
      </c>
      <c r="O14" s="181" t="s">
        <v>103</v>
      </c>
      <c r="P14" s="101"/>
    </row>
    <row r="15" spans="2:19" x14ac:dyDescent="0.2">
      <c r="B15" s="6"/>
      <c r="C15" s="177">
        <v>1</v>
      </c>
      <c r="D15" s="82"/>
      <c r="E15" s="83"/>
      <c r="F15" s="84"/>
      <c r="G15" s="84"/>
      <c r="H15" s="84"/>
      <c r="I15" s="296"/>
      <c r="J15" s="24">
        <f>I15-M15</f>
        <v>0</v>
      </c>
      <c r="K15" s="277"/>
      <c r="L15" s="87">
        <f>K15-N15</f>
        <v>0</v>
      </c>
      <c r="M15" s="18">
        <f>IF(OR(F15=Konti!$D$24,F15=Konti!$D$27,F15=Konti!$D$37),0,I15*0.2)</f>
        <v>0</v>
      </c>
      <c r="N15" s="24">
        <f>K15*0.2</f>
        <v>0</v>
      </c>
      <c r="O15" s="180">
        <v>1</v>
      </c>
      <c r="P15" s="101"/>
    </row>
    <row r="16" spans="2:19" x14ac:dyDescent="0.2">
      <c r="B16" s="6"/>
      <c r="C16" s="187">
        <v>2</v>
      </c>
      <c r="D16" s="82"/>
      <c r="E16" s="83"/>
      <c r="F16" s="84"/>
      <c r="G16" s="84"/>
      <c r="H16" s="84"/>
      <c r="I16" s="86"/>
      <c r="J16" s="24">
        <f t="shared" ref="J16:J84" si="1">I16-M16</f>
        <v>0</v>
      </c>
      <c r="K16" s="277"/>
      <c r="L16" s="87">
        <f t="shared" ref="L16:L84" si="2">K16-N16</f>
        <v>0</v>
      </c>
      <c r="M16" s="18">
        <f>IF(OR(F16=Konti!$D$24,F16=Konti!$D$27,F16=Konti!$D$37),0,I16*0.2)</f>
        <v>0</v>
      </c>
      <c r="N16" s="24">
        <f t="shared" ref="N16:N84" si="3">K16*0.2</f>
        <v>0</v>
      </c>
      <c r="O16" s="180">
        <v>2</v>
      </c>
      <c r="P16" s="101"/>
    </row>
    <row r="17" spans="2:16" x14ac:dyDescent="0.2">
      <c r="B17" s="6"/>
      <c r="C17" s="187">
        <v>3</v>
      </c>
      <c r="D17" s="82"/>
      <c r="E17" s="83"/>
      <c r="F17" s="84"/>
      <c r="G17" s="84"/>
      <c r="H17" s="84"/>
      <c r="I17" s="86"/>
      <c r="J17" s="24">
        <f t="shared" si="1"/>
        <v>0</v>
      </c>
      <c r="K17" s="277"/>
      <c r="L17" s="87">
        <f t="shared" si="2"/>
        <v>0</v>
      </c>
      <c r="M17" s="18">
        <f>IF(OR(F17=Konti!$D$24,F17=Konti!$D$27,F17=Konti!$D$37),0,I17*0.2)</f>
        <v>0</v>
      </c>
      <c r="N17" s="24">
        <f t="shared" si="3"/>
        <v>0</v>
      </c>
      <c r="O17" s="180">
        <v>3</v>
      </c>
      <c r="P17" s="101"/>
    </row>
    <row r="18" spans="2:16" x14ac:dyDescent="0.2">
      <c r="B18" s="6"/>
      <c r="C18" s="187">
        <v>4</v>
      </c>
      <c r="D18" s="82"/>
      <c r="E18" s="83"/>
      <c r="F18" s="84"/>
      <c r="G18" s="84"/>
      <c r="H18" s="84"/>
      <c r="I18" s="86"/>
      <c r="J18" s="24">
        <f t="shared" si="1"/>
        <v>0</v>
      </c>
      <c r="K18" s="277"/>
      <c r="L18" s="87">
        <f t="shared" si="2"/>
        <v>0</v>
      </c>
      <c r="M18" s="18">
        <f>IF(OR(F18=Konti!$D$24,F18=Konti!$D$27,F18=Konti!$D$37),0,I18*0.2)</f>
        <v>0</v>
      </c>
      <c r="N18" s="24">
        <f t="shared" si="3"/>
        <v>0</v>
      </c>
      <c r="O18" s="180">
        <v>4</v>
      </c>
      <c r="P18" s="101"/>
    </row>
    <row r="19" spans="2:16" x14ac:dyDescent="0.2">
      <c r="B19" s="6"/>
      <c r="C19" s="187">
        <v>5</v>
      </c>
      <c r="D19" s="82"/>
      <c r="E19" s="83"/>
      <c r="F19" s="84"/>
      <c r="G19" s="84"/>
      <c r="H19" s="84"/>
      <c r="I19" s="86"/>
      <c r="J19" s="24">
        <f t="shared" si="1"/>
        <v>0</v>
      </c>
      <c r="K19" s="277"/>
      <c r="L19" s="87">
        <f t="shared" si="2"/>
        <v>0</v>
      </c>
      <c r="M19" s="18">
        <f>IF(OR(F19=Konti!$D$24,F19=Konti!$D$27,F19=Konti!$D$37),0,I19*0.2)</f>
        <v>0</v>
      </c>
      <c r="N19" s="24">
        <f t="shared" si="3"/>
        <v>0</v>
      </c>
      <c r="O19" s="180">
        <v>5</v>
      </c>
      <c r="P19" s="101"/>
    </row>
    <row r="20" spans="2:16" x14ac:dyDescent="0.2">
      <c r="B20" s="6"/>
      <c r="C20" s="187">
        <v>6</v>
      </c>
      <c r="D20" s="82"/>
      <c r="E20" s="83"/>
      <c r="F20" s="84"/>
      <c r="G20" s="84"/>
      <c r="H20" s="84"/>
      <c r="I20" s="86"/>
      <c r="J20" s="24">
        <f t="shared" si="1"/>
        <v>0</v>
      </c>
      <c r="K20" s="277"/>
      <c r="L20" s="87">
        <f t="shared" si="2"/>
        <v>0</v>
      </c>
      <c r="M20" s="18">
        <f>IF(OR(F20=Konti!$D$24,F20=Konti!$D$27,F20=Konti!$D$37),0,I20*0.2)</f>
        <v>0</v>
      </c>
      <c r="N20" s="24">
        <f t="shared" si="3"/>
        <v>0</v>
      </c>
      <c r="O20" s="180">
        <v>6</v>
      </c>
      <c r="P20" s="101"/>
    </row>
    <row r="21" spans="2:16" x14ac:dyDescent="0.2">
      <c r="B21" s="6"/>
      <c r="C21" s="187">
        <v>7</v>
      </c>
      <c r="D21" s="82"/>
      <c r="E21" s="83"/>
      <c r="F21" s="84"/>
      <c r="G21" s="84"/>
      <c r="H21" s="84"/>
      <c r="I21" s="86"/>
      <c r="J21" s="24">
        <f t="shared" si="1"/>
        <v>0</v>
      </c>
      <c r="K21" s="277"/>
      <c r="L21" s="87">
        <f t="shared" si="2"/>
        <v>0</v>
      </c>
      <c r="M21" s="18">
        <f>IF(OR(F21=Konti!$D$24,F21=Konti!$D$27,F21=Konti!$D$37),0,I21*0.2)</f>
        <v>0</v>
      </c>
      <c r="N21" s="24">
        <f t="shared" si="3"/>
        <v>0</v>
      </c>
      <c r="O21" s="180">
        <v>7</v>
      </c>
      <c r="P21" s="101"/>
    </row>
    <row r="22" spans="2:16" x14ac:dyDescent="0.2">
      <c r="B22" s="6"/>
      <c r="C22" s="187">
        <v>8</v>
      </c>
      <c r="D22" s="82"/>
      <c r="E22" s="83"/>
      <c r="F22" s="84"/>
      <c r="G22" s="84"/>
      <c r="H22" s="84"/>
      <c r="I22" s="86"/>
      <c r="J22" s="24">
        <f t="shared" si="1"/>
        <v>0</v>
      </c>
      <c r="K22" s="277"/>
      <c r="L22" s="87">
        <f t="shared" si="2"/>
        <v>0</v>
      </c>
      <c r="M22" s="18">
        <f>IF(OR(F22=Konti!$D$24,F22=Konti!$D$27,F22=Konti!$D$37),0,I22*0.2)</f>
        <v>0</v>
      </c>
      <c r="N22" s="24">
        <f t="shared" si="3"/>
        <v>0</v>
      </c>
      <c r="O22" s="180">
        <v>8</v>
      </c>
      <c r="P22" s="101"/>
    </row>
    <row r="23" spans="2:16" x14ac:dyDescent="0.2">
      <c r="B23" s="6"/>
      <c r="C23" s="187">
        <v>9</v>
      </c>
      <c r="D23" s="82"/>
      <c r="E23" s="83"/>
      <c r="F23" s="84"/>
      <c r="G23" s="84"/>
      <c r="H23" s="84"/>
      <c r="I23" s="86"/>
      <c r="J23" s="24">
        <f t="shared" si="1"/>
        <v>0</v>
      </c>
      <c r="K23" s="277"/>
      <c r="L23" s="87">
        <f t="shared" si="2"/>
        <v>0</v>
      </c>
      <c r="M23" s="18">
        <f>IF(OR(F23=Konti!$D$24,F23=Konti!$D$27,F23=Konti!$D$37),0,I23*0.2)</f>
        <v>0</v>
      </c>
      <c r="N23" s="24">
        <f t="shared" si="3"/>
        <v>0</v>
      </c>
      <c r="O23" s="180">
        <v>9</v>
      </c>
      <c r="P23" s="101"/>
    </row>
    <row r="24" spans="2:16" x14ac:dyDescent="0.2">
      <c r="B24" s="6"/>
      <c r="C24" s="187">
        <v>10</v>
      </c>
      <c r="D24" s="82"/>
      <c r="E24" s="83"/>
      <c r="F24" s="84"/>
      <c r="G24" s="84"/>
      <c r="H24" s="84"/>
      <c r="I24" s="86"/>
      <c r="J24" s="24">
        <f t="shared" si="1"/>
        <v>0</v>
      </c>
      <c r="K24" s="277"/>
      <c r="L24" s="87">
        <f t="shared" si="2"/>
        <v>0</v>
      </c>
      <c r="M24" s="18">
        <f>IF(OR(F24=Konti!$D$24,F24=Konti!$D$27,F24=Konti!$D$37),0,I24*0.2)</f>
        <v>0</v>
      </c>
      <c r="N24" s="24">
        <f t="shared" si="3"/>
        <v>0</v>
      </c>
      <c r="O24" s="180">
        <v>10</v>
      </c>
      <c r="P24" s="101"/>
    </row>
    <row r="25" spans="2:16" x14ac:dyDescent="0.2">
      <c r="B25" s="6"/>
      <c r="C25" s="187">
        <v>11</v>
      </c>
      <c r="D25" s="82"/>
      <c r="E25" s="83"/>
      <c r="F25" s="84"/>
      <c r="G25" s="84"/>
      <c r="H25" s="84"/>
      <c r="I25" s="86"/>
      <c r="J25" s="24">
        <f t="shared" si="1"/>
        <v>0</v>
      </c>
      <c r="K25" s="277"/>
      <c r="L25" s="87">
        <f t="shared" si="2"/>
        <v>0</v>
      </c>
      <c r="M25" s="18">
        <f>IF(OR(F25=Konti!$D$24,F25=Konti!$D$27,F25=Konti!$D$37),0,I25*0.2)</f>
        <v>0</v>
      </c>
      <c r="N25" s="24">
        <f t="shared" si="3"/>
        <v>0</v>
      </c>
      <c r="O25" s="180">
        <v>11</v>
      </c>
      <c r="P25" s="101"/>
    </row>
    <row r="26" spans="2:16" x14ac:dyDescent="0.2">
      <c r="B26" s="6"/>
      <c r="C26" s="187">
        <v>12</v>
      </c>
      <c r="D26" s="82"/>
      <c r="E26" s="83"/>
      <c r="F26" s="84"/>
      <c r="G26" s="84"/>
      <c r="H26" s="84"/>
      <c r="I26" s="86"/>
      <c r="J26" s="24">
        <f t="shared" si="1"/>
        <v>0</v>
      </c>
      <c r="K26" s="277"/>
      <c r="L26" s="87">
        <f t="shared" si="2"/>
        <v>0</v>
      </c>
      <c r="M26" s="18">
        <f>IF(OR(F26=Konti!$D$24,F26=Konti!$D$27,F26=Konti!$D$37),0,I26*0.2)</f>
        <v>0</v>
      </c>
      <c r="N26" s="24">
        <f t="shared" si="3"/>
        <v>0</v>
      </c>
      <c r="O26" s="180">
        <v>12</v>
      </c>
      <c r="P26" s="101"/>
    </row>
    <row r="27" spans="2:16" x14ac:dyDescent="0.2">
      <c r="B27" s="6"/>
      <c r="C27" s="187">
        <v>13</v>
      </c>
      <c r="D27" s="82"/>
      <c r="E27" s="83"/>
      <c r="F27" s="84"/>
      <c r="G27" s="84"/>
      <c r="H27" s="84"/>
      <c r="I27" s="86"/>
      <c r="J27" s="24">
        <f t="shared" si="1"/>
        <v>0</v>
      </c>
      <c r="K27" s="277"/>
      <c r="L27" s="87">
        <f t="shared" si="2"/>
        <v>0</v>
      </c>
      <c r="M27" s="18">
        <f>IF(OR(F27=Konti!$D$24,F27=Konti!$D$27,F27=Konti!$D$37),0,I27*0.2)</f>
        <v>0</v>
      </c>
      <c r="N27" s="24">
        <f t="shared" si="3"/>
        <v>0</v>
      </c>
      <c r="O27" s="180">
        <v>13</v>
      </c>
      <c r="P27" s="101"/>
    </row>
    <row r="28" spans="2:16" x14ac:dyDescent="0.2">
      <c r="B28" s="6"/>
      <c r="C28" s="187">
        <v>14</v>
      </c>
      <c r="D28" s="82"/>
      <c r="E28" s="83"/>
      <c r="F28" s="84"/>
      <c r="G28" s="84"/>
      <c r="H28" s="84"/>
      <c r="I28" s="86"/>
      <c r="J28" s="24">
        <f t="shared" si="1"/>
        <v>0</v>
      </c>
      <c r="K28" s="277"/>
      <c r="L28" s="87">
        <f t="shared" si="2"/>
        <v>0</v>
      </c>
      <c r="M28" s="18">
        <f>IF(OR(F28=Konti!$D$24,F28=Konti!$D$27,F28=Konti!$D$37),0,I28*0.2)</f>
        <v>0</v>
      </c>
      <c r="N28" s="24">
        <f t="shared" si="3"/>
        <v>0</v>
      </c>
      <c r="O28" s="180">
        <v>14</v>
      </c>
      <c r="P28" s="101"/>
    </row>
    <row r="29" spans="2:16" x14ac:dyDescent="0.2">
      <c r="B29" s="6"/>
      <c r="C29" s="187">
        <v>15</v>
      </c>
      <c r="D29" s="82"/>
      <c r="E29" s="83"/>
      <c r="F29" s="84"/>
      <c r="G29" s="84"/>
      <c r="H29" s="84"/>
      <c r="I29" s="86"/>
      <c r="J29" s="24">
        <f t="shared" si="1"/>
        <v>0</v>
      </c>
      <c r="K29" s="277"/>
      <c r="L29" s="87">
        <f t="shared" si="2"/>
        <v>0</v>
      </c>
      <c r="M29" s="18">
        <f>IF(OR(F29=Konti!$D$24,F29=Konti!$D$27,F29=Konti!$D$37),0,I29*0.2)</f>
        <v>0</v>
      </c>
      <c r="N29" s="24">
        <f t="shared" si="3"/>
        <v>0</v>
      </c>
      <c r="O29" s="180">
        <v>15</v>
      </c>
      <c r="P29" s="101"/>
    </row>
    <row r="30" spans="2:16" x14ac:dyDescent="0.2">
      <c r="B30" s="6"/>
      <c r="C30" s="187">
        <v>16</v>
      </c>
      <c r="D30" s="82"/>
      <c r="E30" s="83"/>
      <c r="F30" s="84"/>
      <c r="G30" s="84"/>
      <c r="H30" s="84"/>
      <c r="I30" s="86"/>
      <c r="J30" s="24">
        <f t="shared" si="1"/>
        <v>0</v>
      </c>
      <c r="K30" s="277"/>
      <c r="L30" s="87">
        <f t="shared" si="2"/>
        <v>0</v>
      </c>
      <c r="M30" s="18">
        <f>IF(OR(F30=Konti!$D$24,F30=Konti!$D$27,F30=Konti!$D$37),0,I30*0.2)</f>
        <v>0</v>
      </c>
      <c r="N30" s="24">
        <f t="shared" si="3"/>
        <v>0</v>
      </c>
      <c r="O30" s="180">
        <v>16</v>
      </c>
      <c r="P30" s="101"/>
    </row>
    <row r="31" spans="2:16" x14ac:dyDescent="0.2">
      <c r="B31" s="6"/>
      <c r="C31" s="187">
        <v>17</v>
      </c>
      <c r="D31" s="82"/>
      <c r="E31" s="83"/>
      <c r="F31" s="84"/>
      <c r="G31" s="84"/>
      <c r="H31" s="84"/>
      <c r="I31" s="86"/>
      <c r="J31" s="24">
        <f t="shared" si="1"/>
        <v>0</v>
      </c>
      <c r="K31" s="277"/>
      <c r="L31" s="87">
        <f t="shared" si="2"/>
        <v>0</v>
      </c>
      <c r="M31" s="18">
        <f>IF(OR(F31=Konti!$D$24,F31=Konti!$D$27,F31=Konti!$D$37),0,I31*0.2)</f>
        <v>0</v>
      </c>
      <c r="N31" s="24">
        <f t="shared" si="3"/>
        <v>0</v>
      </c>
      <c r="O31" s="180">
        <v>17</v>
      </c>
      <c r="P31" s="101"/>
    </row>
    <row r="32" spans="2:16" x14ac:dyDescent="0.2">
      <c r="B32" s="6"/>
      <c r="C32" s="187">
        <v>18</v>
      </c>
      <c r="D32" s="82"/>
      <c r="E32" s="83"/>
      <c r="F32" s="84"/>
      <c r="G32" s="84"/>
      <c r="H32" s="84"/>
      <c r="I32" s="86"/>
      <c r="J32" s="24">
        <f t="shared" si="1"/>
        <v>0</v>
      </c>
      <c r="K32" s="277"/>
      <c r="L32" s="87">
        <f t="shared" si="2"/>
        <v>0</v>
      </c>
      <c r="M32" s="18">
        <f>IF(OR(F32=Konti!$D$24,F32=Konti!$D$27,F32=Konti!$D$37),0,I32*0.2)</f>
        <v>0</v>
      </c>
      <c r="N32" s="24">
        <f t="shared" si="3"/>
        <v>0</v>
      </c>
      <c r="O32" s="180">
        <v>18</v>
      </c>
      <c r="P32" s="101"/>
    </row>
    <row r="33" spans="2:16" x14ac:dyDescent="0.2">
      <c r="B33" s="6"/>
      <c r="C33" s="187">
        <v>19</v>
      </c>
      <c r="D33" s="82"/>
      <c r="E33" s="83"/>
      <c r="F33" s="84"/>
      <c r="G33" s="84"/>
      <c r="H33" s="84"/>
      <c r="I33" s="86"/>
      <c r="J33" s="24">
        <f t="shared" si="1"/>
        <v>0</v>
      </c>
      <c r="K33" s="277"/>
      <c r="L33" s="87">
        <f t="shared" si="2"/>
        <v>0</v>
      </c>
      <c r="M33" s="18">
        <f>IF(OR(F33=Konti!$D$24,F33=Konti!$D$27,F33=Konti!$D$37),0,I33*0.2)</f>
        <v>0</v>
      </c>
      <c r="N33" s="24">
        <f t="shared" si="3"/>
        <v>0</v>
      </c>
      <c r="O33" s="180">
        <v>19</v>
      </c>
      <c r="P33" s="101"/>
    </row>
    <row r="34" spans="2:16" x14ac:dyDescent="0.2">
      <c r="B34" s="6"/>
      <c r="C34" s="187">
        <v>20</v>
      </c>
      <c r="D34" s="82"/>
      <c r="E34" s="83"/>
      <c r="F34" s="84"/>
      <c r="G34" s="84"/>
      <c r="H34" s="84"/>
      <c r="I34" s="86"/>
      <c r="J34" s="24">
        <f t="shared" si="1"/>
        <v>0</v>
      </c>
      <c r="K34" s="277"/>
      <c r="L34" s="87">
        <f t="shared" si="2"/>
        <v>0</v>
      </c>
      <c r="M34" s="18">
        <f>IF(OR(F34=Konti!$D$24,F34=Konti!$D$27,F34=Konti!$D$37),0,I34*0.2)</f>
        <v>0</v>
      </c>
      <c r="N34" s="24">
        <f t="shared" si="3"/>
        <v>0</v>
      </c>
      <c r="O34" s="180">
        <v>20</v>
      </c>
      <c r="P34" s="101"/>
    </row>
    <row r="35" spans="2:16" x14ac:dyDescent="0.2">
      <c r="B35" s="6"/>
      <c r="C35" s="187">
        <v>21</v>
      </c>
      <c r="D35" s="82"/>
      <c r="E35" s="83"/>
      <c r="F35" s="84"/>
      <c r="G35" s="84"/>
      <c r="H35" s="84"/>
      <c r="I35" s="86"/>
      <c r="J35" s="24">
        <f t="shared" si="1"/>
        <v>0</v>
      </c>
      <c r="K35" s="277"/>
      <c r="L35" s="87">
        <f t="shared" si="2"/>
        <v>0</v>
      </c>
      <c r="M35" s="18">
        <f>IF(OR(F35=Konti!$D$24,F35=Konti!$D$27,F35=Konti!$D$37),0,I35*0.2)</f>
        <v>0</v>
      </c>
      <c r="N35" s="24">
        <f t="shared" si="3"/>
        <v>0</v>
      </c>
      <c r="O35" s="180">
        <v>21</v>
      </c>
      <c r="P35" s="101"/>
    </row>
    <row r="36" spans="2:16" x14ac:dyDescent="0.2">
      <c r="B36" s="6"/>
      <c r="C36" s="187">
        <v>22</v>
      </c>
      <c r="D36" s="82"/>
      <c r="E36" s="83"/>
      <c r="F36" s="84"/>
      <c r="G36" s="84"/>
      <c r="H36" s="84"/>
      <c r="I36" s="86"/>
      <c r="J36" s="24">
        <f t="shared" si="1"/>
        <v>0</v>
      </c>
      <c r="K36" s="277"/>
      <c r="L36" s="87">
        <f t="shared" si="2"/>
        <v>0</v>
      </c>
      <c r="M36" s="18">
        <f>IF(OR(F36=Konti!$D$24,F36=Konti!$D$27,F36=Konti!$D$37),0,I36*0.2)</f>
        <v>0</v>
      </c>
      <c r="N36" s="24">
        <f t="shared" si="3"/>
        <v>0</v>
      </c>
      <c r="O36" s="180">
        <v>22</v>
      </c>
      <c r="P36" s="101"/>
    </row>
    <row r="37" spans="2:16" x14ac:dyDescent="0.2">
      <c r="B37" s="6"/>
      <c r="C37" s="187">
        <v>23</v>
      </c>
      <c r="D37" s="82"/>
      <c r="E37" s="83"/>
      <c r="F37" s="84"/>
      <c r="G37" s="84"/>
      <c r="H37" s="84"/>
      <c r="I37" s="86"/>
      <c r="J37" s="24">
        <f t="shared" si="1"/>
        <v>0</v>
      </c>
      <c r="K37" s="277"/>
      <c r="L37" s="87">
        <f t="shared" si="2"/>
        <v>0</v>
      </c>
      <c r="M37" s="18">
        <f>IF(OR(F37=Konti!$D$24,F37=Konti!$D$27,F37=Konti!$D$37),0,I37*0.2)</f>
        <v>0</v>
      </c>
      <c r="N37" s="24">
        <f t="shared" si="3"/>
        <v>0</v>
      </c>
      <c r="O37" s="180">
        <v>23</v>
      </c>
      <c r="P37" s="101"/>
    </row>
    <row r="38" spans="2:16" x14ac:dyDescent="0.2">
      <c r="B38" s="6"/>
      <c r="C38" s="187">
        <v>24</v>
      </c>
      <c r="D38" s="82"/>
      <c r="E38" s="83"/>
      <c r="F38" s="84"/>
      <c r="G38" s="84"/>
      <c r="H38" s="84"/>
      <c r="I38" s="86"/>
      <c r="J38" s="24">
        <f t="shared" si="1"/>
        <v>0</v>
      </c>
      <c r="K38" s="277"/>
      <c r="L38" s="87">
        <f t="shared" si="2"/>
        <v>0</v>
      </c>
      <c r="M38" s="18">
        <f>IF(OR(F38=Konti!$D$24,F38=Konti!$D$27,F38=Konti!$D$37),0,I38*0.2)</f>
        <v>0</v>
      </c>
      <c r="N38" s="24">
        <f t="shared" si="3"/>
        <v>0</v>
      </c>
      <c r="O38" s="180">
        <v>24</v>
      </c>
      <c r="P38" s="101"/>
    </row>
    <row r="39" spans="2:16" x14ac:dyDescent="0.2">
      <c r="B39" s="6"/>
      <c r="C39" s="187">
        <v>25</v>
      </c>
      <c r="D39" s="82"/>
      <c r="E39" s="83"/>
      <c r="F39" s="84"/>
      <c r="G39" s="84"/>
      <c r="H39" s="84"/>
      <c r="I39" s="86"/>
      <c r="J39" s="24">
        <f t="shared" si="1"/>
        <v>0</v>
      </c>
      <c r="K39" s="277"/>
      <c r="L39" s="87">
        <f t="shared" si="2"/>
        <v>0</v>
      </c>
      <c r="M39" s="18">
        <f>IF(OR(F39=Konti!$D$24,F39=Konti!$D$27,F39=Konti!$D$37),0,I39*0.2)</f>
        <v>0</v>
      </c>
      <c r="N39" s="24">
        <f t="shared" si="3"/>
        <v>0</v>
      </c>
      <c r="O39" s="180">
        <v>25</v>
      </c>
      <c r="P39" s="101"/>
    </row>
    <row r="40" spans="2:16" x14ac:dyDescent="0.2">
      <c r="B40" s="6"/>
      <c r="C40" s="187">
        <v>26</v>
      </c>
      <c r="D40" s="82"/>
      <c r="E40" s="83"/>
      <c r="F40" s="84"/>
      <c r="G40" s="84"/>
      <c r="H40" s="84"/>
      <c r="I40" s="86"/>
      <c r="J40" s="24">
        <f t="shared" si="1"/>
        <v>0</v>
      </c>
      <c r="K40" s="277"/>
      <c r="L40" s="87">
        <f t="shared" si="2"/>
        <v>0</v>
      </c>
      <c r="M40" s="18">
        <f>IF(OR(F40=Konti!$D$24,F40=Konti!$D$27,F40=Konti!$D$37),0,I40*0.2)</f>
        <v>0</v>
      </c>
      <c r="N40" s="24">
        <f t="shared" si="3"/>
        <v>0</v>
      </c>
      <c r="O40" s="180">
        <v>26</v>
      </c>
      <c r="P40" s="101"/>
    </row>
    <row r="41" spans="2:16" x14ac:dyDescent="0.2">
      <c r="B41" s="6"/>
      <c r="C41" s="187">
        <v>27</v>
      </c>
      <c r="D41" s="82"/>
      <c r="E41" s="83"/>
      <c r="F41" s="84"/>
      <c r="G41" s="84"/>
      <c r="H41" s="84"/>
      <c r="I41" s="86"/>
      <c r="J41" s="24">
        <f t="shared" si="1"/>
        <v>0</v>
      </c>
      <c r="K41" s="277"/>
      <c r="L41" s="87">
        <f t="shared" si="2"/>
        <v>0</v>
      </c>
      <c r="M41" s="18">
        <f>IF(OR(F41=Konti!$D$24,F41=Konti!$D$27,F41=Konti!$D$37),0,I41*0.2)</f>
        <v>0</v>
      </c>
      <c r="N41" s="24">
        <f t="shared" si="3"/>
        <v>0</v>
      </c>
      <c r="O41" s="180">
        <v>27</v>
      </c>
      <c r="P41" s="101"/>
    </row>
    <row r="42" spans="2:16" x14ac:dyDescent="0.2">
      <c r="B42" s="6"/>
      <c r="C42" s="187">
        <v>28</v>
      </c>
      <c r="D42" s="82"/>
      <c r="E42" s="83"/>
      <c r="F42" s="84"/>
      <c r="G42" s="84"/>
      <c r="H42" s="84"/>
      <c r="I42" s="86"/>
      <c r="J42" s="24">
        <f t="shared" si="1"/>
        <v>0</v>
      </c>
      <c r="K42" s="277"/>
      <c r="L42" s="87">
        <f t="shared" si="2"/>
        <v>0</v>
      </c>
      <c r="M42" s="18">
        <f>IF(OR(F42=Konti!$D$24,F42=Konti!$D$27,F42=Konti!$D$37),0,I42*0.2)</f>
        <v>0</v>
      </c>
      <c r="N42" s="24">
        <f t="shared" si="3"/>
        <v>0</v>
      </c>
      <c r="O42" s="180">
        <v>28</v>
      </c>
      <c r="P42" s="101"/>
    </row>
    <row r="43" spans="2:16" x14ac:dyDescent="0.2">
      <c r="B43" s="6"/>
      <c r="C43" s="187">
        <v>29</v>
      </c>
      <c r="D43" s="82"/>
      <c r="E43" s="83"/>
      <c r="F43" s="84"/>
      <c r="G43" s="84"/>
      <c r="H43" s="84"/>
      <c r="I43" s="86"/>
      <c r="J43" s="24">
        <f t="shared" si="1"/>
        <v>0</v>
      </c>
      <c r="K43" s="277"/>
      <c r="L43" s="87">
        <f t="shared" si="2"/>
        <v>0</v>
      </c>
      <c r="M43" s="18">
        <f>IF(OR(F43=Konti!$D$24,F43=Konti!$D$27,F43=Konti!$D$37),0,I43*0.2)</f>
        <v>0</v>
      </c>
      <c r="N43" s="24">
        <f t="shared" si="3"/>
        <v>0</v>
      </c>
      <c r="O43" s="180">
        <v>29</v>
      </c>
      <c r="P43" s="101"/>
    </row>
    <row r="44" spans="2:16" x14ac:dyDescent="0.2">
      <c r="B44" s="6"/>
      <c r="C44" s="187">
        <v>30</v>
      </c>
      <c r="D44" s="82"/>
      <c r="E44" s="83"/>
      <c r="F44" s="84"/>
      <c r="G44" s="84"/>
      <c r="H44" s="84"/>
      <c r="I44" s="86"/>
      <c r="J44" s="24">
        <f t="shared" si="1"/>
        <v>0</v>
      </c>
      <c r="K44" s="277"/>
      <c r="L44" s="87">
        <f t="shared" si="2"/>
        <v>0</v>
      </c>
      <c r="M44" s="18">
        <f>IF(OR(F44=Konti!$D$24,F44=Konti!$D$27,F44=Konti!$D$37),0,I44*0.2)</f>
        <v>0</v>
      </c>
      <c r="N44" s="24">
        <f t="shared" si="3"/>
        <v>0</v>
      </c>
      <c r="O44" s="180">
        <v>30</v>
      </c>
      <c r="P44" s="101"/>
    </row>
    <row r="45" spans="2:16" x14ac:dyDescent="0.2">
      <c r="B45" s="6"/>
      <c r="C45" s="187">
        <v>31</v>
      </c>
      <c r="D45" s="82"/>
      <c r="E45" s="83"/>
      <c r="F45" s="84"/>
      <c r="G45" s="84"/>
      <c r="H45" s="84"/>
      <c r="I45" s="86"/>
      <c r="J45" s="24">
        <f t="shared" si="1"/>
        <v>0</v>
      </c>
      <c r="K45" s="277"/>
      <c r="L45" s="87">
        <f t="shared" si="2"/>
        <v>0</v>
      </c>
      <c r="M45" s="18">
        <f>IF(OR(F45=Konti!$D$24,F45=Konti!$D$27,F45=Konti!$D$37),0,I45*0.2)</f>
        <v>0</v>
      </c>
      <c r="N45" s="24">
        <f t="shared" si="3"/>
        <v>0</v>
      </c>
      <c r="O45" s="180">
        <v>31</v>
      </c>
      <c r="P45" s="101"/>
    </row>
    <row r="46" spans="2:16" x14ac:dyDescent="0.2">
      <c r="B46" s="6"/>
      <c r="C46" s="187">
        <v>32</v>
      </c>
      <c r="D46" s="82"/>
      <c r="E46" s="83"/>
      <c r="F46" s="84"/>
      <c r="G46" s="84"/>
      <c r="H46" s="84"/>
      <c r="I46" s="86"/>
      <c r="J46" s="24">
        <f t="shared" si="1"/>
        <v>0</v>
      </c>
      <c r="K46" s="277"/>
      <c r="L46" s="87">
        <f t="shared" si="2"/>
        <v>0</v>
      </c>
      <c r="M46" s="18">
        <f>IF(OR(F46=Konti!$D$24,F46=Konti!$D$27,F46=Konti!$D$37),0,I46*0.2)</f>
        <v>0</v>
      </c>
      <c r="N46" s="24">
        <f t="shared" si="3"/>
        <v>0</v>
      </c>
      <c r="O46" s="180">
        <v>32</v>
      </c>
      <c r="P46" s="101"/>
    </row>
    <row r="47" spans="2:16" x14ac:dyDescent="0.2">
      <c r="B47" s="6"/>
      <c r="C47" s="187">
        <v>33</v>
      </c>
      <c r="D47" s="82"/>
      <c r="E47" s="83"/>
      <c r="F47" s="84"/>
      <c r="G47" s="84"/>
      <c r="H47" s="84"/>
      <c r="I47" s="86"/>
      <c r="J47" s="24">
        <f t="shared" si="1"/>
        <v>0</v>
      </c>
      <c r="K47" s="277"/>
      <c r="L47" s="87">
        <f t="shared" si="2"/>
        <v>0</v>
      </c>
      <c r="M47" s="18">
        <f>IF(OR(F47=Konti!$D$24,F47=Konti!$D$27,F47=Konti!$D$37),0,I47*0.2)</f>
        <v>0</v>
      </c>
      <c r="N47" s="24">
        <f t="shared" si="3"/>
        <v>0</v>
      </c>
      <c r="O47" s="180">
        <v>33</v>
      </c>
      <c r="P47" s="101"/>
    </row>
    <row r="48" spans="2:16" x14ac:dyDescent="0.2">
      <c r="B48" s="6"/>
      <c r="C48" s="187">
        <v>34</v>
      </c>
      <c r="D48" s="82"/>
      <c r="E48" s="83"/>
      <c r="F48" s="84"/>
      <c r="G48" s="84"/>
      <c r="H48" s="84"/>
      <c r="I48" s="86"/>
      <c r="J48" s="24">
        <f t="shared" si="1"/>
        <v>0</v>
      </c>
      <c r="K48" s="277"/>
      <c r="L48" s="87">
        <f t="shared" si="2"/>
        <v>0</v>
      </c>
      <c r="M48" s="18">
        <f>IF(OR(F48=Konti!$D$24,F48=Konti!$D$27,F48=Konti!$D$37),0,I48*0.2)</f>
        <v>0</v>
      </c>
      <c r="N48" s="24">
        <f t="shared" si="3"/>
        <v>0</v>
      </c>
      <c r="O48" s="180">
        <v>34</v>
      </c>
      <c r="P48" s="101"/>
    </row>
    <row r="49" spans="2:16" x14ac:dyDescent="0.2">
      <c r="B49" s="6"/>
      <c r="C49" s="187">
        <v>35</v>
      </c>
      <c r="D49" s="82"/>
      <c r="E49" s="83"/>
      <c r="F49" s="84"/>
      <c r="G49" s="84"/>
      <c r="H49" s="84"/>
      <c r="I49" s="86"/>
      <c r="J49" s="24">
        <f t="shared" si="1"/>
        <v>0</v>
      </c>
      <c r="K49" s="277"/>
      <c r="L49" s="87">
        <f t="shared" si="2"/>
        <v>0</v>
      </c>
      <c r="M49" s="18">
        <f>IF(OR(F49=Konti!$D$24,F49=Konti!$D$27,F49=Konti!$D$37),0,I49*0.2)</f>
        <v>0</v>
      </c>
      <c r="N49" s="24">
        <f t="shared" si="3"/>
        <v>0</v>
      </c>
      <c r="O49" s="180">
        <v>35</v>
      </c>
      <c r="P49" s="101"/>
    </row>
    <row r="50" spans="2:16" x14ac:dyDescent="0.2">
      <c r="B50" s="6"/>
      <c r="C50" s="187">
        <v>36</v>
      </c>
      <c r="D50" s="82"/>
      <c r="E50" s="83"/>
      <c r="F50" s="84"/>
      <c r="G50" s="84"/>
      <c r="H50" s="84"/>
      <c r="I50" s="86"/>
      <c r="J50" s="24">
        <f t="shared" si="1"/>
        <v>0</v>
      </c>
      <c r="K50" s="277"/>
      <c r="L50" s="87">
        <f t="shared" si="2"/>
        <v>0</v>
      </c>
      <c r="M50" s="18">
        <f>IF(OR(F50=Konti!$D$24,F50=Konti!$D$27,F50=Konti!$D$37),0,I50*0.2)</f>
        <v>0</v>
      </c>
      <c r="N50" s="24">
        <f t="shared" si="3"/>
        <v>0</v>
      </c>
      <c r="O50" s="180">
        <v>36</v>
      </c>
      <c r="P50" s="101"/>
    </row>
    <row r="51" spans="2:16" x14ac:dyDescent="0.2">
      <c r="B51" s="6"/>
      <c r="C51" s="187">
        <v>37</v>
      </c>
      <c r="D51" s="82"/>
      <c r="E51" s="83"/>
      <c r="F51" s="84"/>
      <c r="G51" s="84"/>
      <c r="H51" s="84"/>
      <c r="I51" s="86"/>
      <c r="J51" s="24">
        <f t="shared" si="1"/>
        <v>0</v>
      </c>
      <c r="K51" s="277"/>
      <c r="L51" s="87">
        <f t="shared" si="2"/>
        <v>0</v>
      </c>
      <c r="M51" s="18">
        <f>IF(OR(F51=Konti!$D$24,F51=Konti!$D$27,F51=Konti!$D$37),0,I51*0.2)</f>
        <v>0</v>
      </c>
      <c r="N51" s="24">
        <f t="shared" si="3"/>
        <v>0</v>
      </c>
      <c r="O51" s="180">
        <v>37</v>
      </c>
      <c r="P51" s="101"/>
    </row>
    <row r="52" spans="2:16" x14ac:dyDescent="0.2">
      <c r="B52" s="6"/>
      <c r="C52" s="187">
        <v>38</v>
      </c>
      <c r="D52" s="82"/>
      <c r="E52" s="83"/>
      <c r="F52" s="84"/>
      <c r="G52" s="84"/>
      <c r="H52" s="84"/>
      <c r="I52" s="86"/>
      <c r="J52" s="24">
        <f t="shared" si="1"/>
        <v>0</v>
      </c>
      <c r="K52" s="277"/>
      <c r="L52" s="87">
        <f t="shared" si="2"/>
        <v>0</v>
      </c>
      <c r="M52" s="18">
        <f>IF(OR(F52=Konti!$D$24,F52=Konti!$D$27,F52=Konti!$D$37),0,I52*0.2)</f>
        <v>0</v>
      </c>
      <c r="N52" s="24">
        <f t="shared" si="3"/>
        <v>0</v>
      </c>
      <c r="O52" s="180">
        <v>38</v>
      </c>
      <c r="P52" s="101"/>
    </row>
    <row r="53" spans="2:16" x14ac:dyDescent="0.2">
      <c r="B53" s="6"/>
      <c r="C53" s="187">
        <v>39</v>
      </c>
      <c r="D53" s="82"/>
      <c r="E53" s="83"/>
      <c r="F53" s="84"/>
      <c r="G53" s="84"/>
      <c r="H53" s="84"/>
      <c r="I53" s="86"/>
      <c r="J53" s="24">
        <f t="shared" si="1"/>
        <v>0</v>
      </c>
      <c r="K53" s="277"/>
      <c r="L53" s="87">
        <f t="shared" si="2"/>
        <v>0</v>
      </c>
      <c r="M53" s="18">
        <f>IF(OR(F53=Konti!$D$24,F53=Konti!$D$27,F53=Konti!$D$37),0,I53*0.2)</f>
        <v>0</v>
      </c>
      <c r="N53" s="24">
        <f t="shared" si="3"/>
        <v>0</v>
      </c>
      <c r="O53" s="180">
        <v>39</v>
      </c>
      <c r="P53" s="101"/>
    </row>
    <row r="54" spans="2:16" x14ac:dyDescent="0.2">
      <c r="B54" s="6"/>
      <c r="C54" s="187">
        <v>40</v>
      </c>
      <c r="D54" s="82"/>
      <c r="E54" s="83"/>
      <c r="F54" s="84"/>
      <c r="G54" s="84"/>
      <c r="H54" s="84"/>
      <c r="I54" s="86"/>
      <c r="J54" s="24">
        <f t="shared" si="1"/>
        <v>0</v>
      </c>
      <c r="K54" s="277"/>
      <c r="L54" s="87">
        <f t="shared" si="2"/>
        <v>0</v>
      </c>
      <c r="M54" s="18">
        <f>IF(OR(F54=Konti!$D$24,F54=Konti!$D$27,F54=Konti!$D$37),0,I54*0.2)</f>
        <v>0</v>
      </c>
      <c r="N54" s="24">
        <f t="shared" si="3"/>
        <v>0</v>
      </c>
      <c r="O54" s="180">
        <v>40</v>
      </c>
      <c r="P54" s="101"/>
    </row>
    <row r="55" spans="2:16" x14ac:dyDescent="0.2">
      <c r="B55" s="6"/>
      <c r="C55" s="187">
        <v>41</v>
      </c>
      <c r="D55" s="82"/>
      <c r="E55" s="83"/>
      <c r="F55" s="84"/>
      <c r="G55" s="84"/>
      <c r="H55" s="84"/>
      <c r="I55" s="86"/>
      <c r="J55" s="24">
        <f t="shared" si="1"/>
        <v>0</v>
      </c>
      <c r="K55" s="277"/>
      <c r="L55" s="87">
        <f t="shared" si="2"/>
        <v>0</v>
      </c>
      <c r="M55" s="18">
        <f>IF(OR(F55=Konti!$D$24,F55=Konti!$D$27,F55=Konti!$D$37),0,I55*0.2)</f>
        <v>0</v>
      </c>
      <c r="N55" s="24">
        <f t="shared" si="3"/>
        <v>0</v>
      </c>
      <c r="O55" s="180">
        <v>41</v>
      </c>
      <c r="P55" s="101"/>
    </row>
    <row r="56" spans="2:16" x14ac:dyDescent="0.2">
      <c r="B56" s="6"/>
      <c r="C56" s="187">
        <v>42</v>
      </c>
      <c r="D56" s="82"/>
      <c r="E56" s="83"/>
      <c r="F56" s="84"/>
      <c r="G56" s="84"/>
      <c r="H56" s="84"/>
      <c r="I56" s="86"/>
      <c r="J56" s="24">
        <f t="shared" si="1"/>
        <v>0</v>
      </c>
      <c r="K56" s="277"/>
      <c r="L56" s="87">
        <f t="shared" si="2"/>
        <v>0</v>
      </c>
      <c r="M56" s="18">
        <f>IF(OR(F56=Konti!$D$24,F56=Konti!$D$27,F56=Konti!$D$37),0,I56*0.2)</f>
        <v>0</v>
      </c>
      <c r="N56" s="24">
        <f t="shared" si="3"/>
        <v>0</v>
      </c>
      <c r="O56" s="180">
        <v>42</v>
      </c>
      <c r="P56" s="101"/>
    </row>
    <row r="57" spans="2:16" x14ac:dyDescent="0.2">
      <c r="B57" s="6"/>
      <c r="C57" s="187">
        <v>43</v>
      </c>
      <c r="D57" s="82"/>
      <c r="E57" s="83"/>
      <c r="F57" s="84"/>
      <c r="G57" s="84"/>
      <c r="H57" s="84"/>
      <c r="I57" s="86"/>
      <c r="J57" s="24">
        <f t="shared" si="1"/>
        <v>0</v>
      </c>
      <c r="K57" s="277"/>
      <c r="L57" s="87">
        <f t="shared" si="2"/>
        <v>0</v>
      </c>
      <c r="M57" s="18">
        <f>IF(OR(F57=Konti!$D$24,F57=Konti!$D$27,F57=Konti!$D$37),0,I57*0.2)</f>
        <v>0</v>
      </c>
      <c r="N57" s="24">
        <f t="shared" si="3"/>
        <v>0</v>
      </c>
      <c r="O57" s="180">
        <v>43</v>
      </c>
      <c r="P57" s="101"/>
    </row>
    <row r="58" spans="2:16" x14ac:dyDescent="0.2">
      <c r="B58" s="6"/>
      <c r="C58" s="187">
        <v>44</v>
      </c>
      <c r="D58" s="82"/>
      <c r="E58" s="83"/>
      <c r="F58" s="84"/>
      <c r="G58" s="84"/>
      <c r="H58" s="84"/>
      <c r="I58" s="86"/>
      <c r="J58" s="24">
        <f t="shared" si="1"/>
        <v>0</v>
      </c>
      <c r="K58" s="277"/>
      <c r="L58" s="87">
        <f t="shared" si="2"/>
        <v>0</v>
      </c>
      <c r="M58" s="18">
        <f>IF(OR(F58=Konti!$D$24,F58=Konti!$D$27,F58=Konti!$D$37),0,I58*0.2)</f>
        <v>0</v>
      </c>
      <c r="N58" s="24">
        <f t="shared" si="3"/>
        <v>0</v>
      </c>
      <c r="O58" s="180">
        <v>44</v>
      </c>
      <c r="P58" s="101"/>
    </row>
    <row r="59" spans="2:16" x14ac:dyDescent="0.2">
      <c r="B59" s="6"/>
      <c r="C59" s="187">
        <v>45</v>
      </c>
      <c r="D59" s="82"/>
      <c r="E59" s="83"/>
      <c r="F59" s="84"/>
      <c r="G59" s="84"/>
      <c r="H59" s="84"/>
      <c r="I59" s="86"/>
      <c r="J59" s="24">
        <f t="shared" si="1"/>
        <v>0</v>
      </c>
      <c r="K59" s="277"/>
      <c r="L59" s="87">
        <f t="shared" si="2"/>
        <v>0</v>
      </c>
      <c r="M59" s="18">
        <f>IF(OR(F59=Konti!$D$24,F59=Konti!$D$27,F59=Konti!$D$37),0,I59*0.2)</f>
        <v>0</v>
      </c>
      <c r="N59" s="24">
        <f t="shared" si="3"/>
        <v>0</v>
      </c>
      <c r="O59" s="180">
        <v>45</v>
      </c>
      <c r="P59" s="101"/>
    </row>
    <row r="60" spans="2:16" x14ac:dyDescent="0.2">
      <c r="B60" s="6"/>
      <c r="C60" s="187">
        <v>46</v>
      </c>
      <c r="D60" s="82"/>
      <c r="E60" s="83"/>
      <c r="F60" s="84"/>
      <c r="G60" s="84"/>
      <c r="H60" s="84"/>
      <c r="I60" s="86"/>
      <c r="J60" s="24">
        <f t="shared" si="1"/>
        <v>0</v>
      </c>
      <c r="K60" s="277"/>
      <c r="L60" s="87">
        <f t="shared" si="2"/>
        <v>0</v>
      </c>
      <c r="M60" s="18">
        <f>IF(OR(F60=Konti!$D$24,F60=Konti!$D$27,F60=Konti!$D$37),0,I60*0.2)</f>
        <v>0</v>
      </c>
      <c r="N60" s="24">
        <f t="shared" si="3"/>
        <v>0</v>
      </c>
      <c r="O60" s="180">
        <v>46</v>
      </c>
      <c r="P60" s="101"/>
    </row>
    <row r="61" spans="2:16" x14ac:dyDescent="0.2">
      <c r="B61" s="6"/>
      <c r="C61" s="187">
        <v>47</v>
      </c>
      <c r="D61" s="82"/>
      <c r="E61" s="83"/>
      <c r="F61" s="84"/>
      <c r="G61" s="84"/>
      <c r="H61" s="84"/>
      <c r="I61" s="86"/>
      <c r="J61" s="24">
        <f t="shared" si="1"/>
        <v>0</v>
      </c>
      <c r="K61" s="277"/>
      <c r="L61" s="87">
        <f t="shared" si="2"/>
        <v>0</v>
      </c>
      <c r="M61" s="18">
        <f>IF(OR(F61=Konti!$D$24,F61=Konti!$D$27,F61=Konti!$D$37),0,I61*0.2)</f>
        <v>0</v>
      </c>
      <c r="N61" s="24">
        <f t="shared" si="3"/>
        <v>0</v>
      </c>
      <c r="O61" s="180">
        <v>47</v>
      </c>
      <c r="P61" s="101"/>
    </row>
    <row r="62" spans="2:16" x14ac:dyDescent="0.2">
      <c r="B62" s="6"/>
      <c r="C62" s="187">
        <v>48</v>
      </c>
      <c r="D62" s="82"/>
      <c r="E62" s="83"/>
      <c r="F62" s="84"/>
      <c r="G62" s="84"/>
      <c r="H62" s="84"/>
      <c r="I62" s="86"/>
      <c r="J62" s="24">
        <f t="shared" si="1"/>
        <v>0</v>
      </c>
      <c r="K62" s="277"/>
      <c r="L62" s="87">
        <f t="shared" si="2"/>
        <v>0</v>
      </c>
      <c r="M62" s="18">
        <f>IF(OR(F62=Konti!$D$24,F62=Konti!$D$27,F62=Konti!$D$37),0,I62*0.2)</f>
        <v>0</v>
      </c>
      <c r="N62" s="24">
        <f t="shared" si="3"/>
        <v>0</v>
      </c>
      <c r="O62" s="180">
        <v>48</v>
      </c>
      <c r="P62" s="101"/>
    </row>
    <row r="63" spans="2:16" x14ac:dyDescent="0.2">
      <c r="B63" s="6"/>
      <c r="C63" s="187">
        <v>49</v>
      </c>
      <c r="D63" s="82"/>
      <c r="E63" s="83"/>
      <c r="F63" s="84"/>
      <c r="G63" s="84"/>
      <c r="H63" s="84"/>
      <c r="I63" s="86"/>
      <c r="J63" s="24">
        <f t="shared" si="1"/>
        <v>0</v>
      </c>
      <c r="K63" s="277"/>
      <c r="L63" s="87">
        <f t="shared" si="2"/>
        <v>0</v>
      </c>
      <c r="M63" s="18">
        <f>IF(OR(F63=Konti!$D$24,F63=Konti!$D$27,F63=Konti!$D$37),0,I63*0.2)</f>
        <v>0</v>
      </c>
      <c r="N63" s="24">
        <f t="shared" si="3"/>
        <v>0</v>
      </c>
      <c r="O63" s="180">
        <v>49</v>
      </c>
      <c r="P63" s="101"/>
    </row>
    <row r="64" spans="2:16" x14ac:dyDescent="0.2">
      <c r="B64" s="6"/>
      <c r="C64" s="187">
        <v>50</v>
      </c>
      <c r="D64" s="82"/>
      <c r="E64" s="83"/>
      <c r="F64" s="84"/>
      <c r="G64" s="84"/>
      <c r="H64" s="84"/>
      <c r="I64" s="86"/>
      <c r="J64" s="24">
        <f t="shared" si="1"/>
        <v>0</v>
      </c>
      <c r="K64" s="277"/>
      <c r="L64" s="87">
        <f t="shared" si="2"/>
        <v>0</v>
      </c>
      <c r="M64" s="18">
        <f>IF(OR(F64=Konti!$D$24,F64=Konti!$D$27,F64=Konti!$D$37),0,I64*0.2)</f>
        <v>0</v>
      </c>
      <c r="N64" s="24">
        <f t="shared" si="3"/>
        <v>0</v>
      </c>
      <c r="O64" s="180">
        <v>50</v>
      </c>
      <c r="P64" s="101"/>
    </row>
    <row r="65" spans="2:16" x14ac:dyDescent="0.2">
      <c r="B65" s="6"/>
      <c r="C65" s="187">
        <v>51</v>
      </c>
      <c r="D65" s="82"/>
      <c r="E65" s="83"/>
      <c r="F65" s="84"/>
      <c r="G65" s="84"/>
      <c r="H65" s="84"/>
      <c r="I65" s="86"/>
      <c r="J65" s="24">
        <f t="shared" si="1"/>
        <v>0</v>
      </c>
      <c r="K65" s="277"/>
      <c r="L65" s="87">
        <f t="shared" si="2"/>
        <v>0</v>
      </c>
      <c r="M65" s="18">
        <f>IF(OR(F65=Konti!$D$24,F65=Konti!$D$27,F65=Konti!$D$37),0,I65*0.2)</f>
        <v>0</v>
      </c>
      <c r="N65" s="24">
        <f t="shared" si="3"/>
        <v>0</v>
      </c>
      <c r="O65" s="180">
        <v>51</v>
      </c>
      <c r="P65" s="101"/>
    </row>
    <row r="66" spans="2:16" x14ac:dyDescent="0.2">
      <c r="B66" s="6"/>
      <c r="C66" s="187">
        <v>52</v>
      </c>
      <c r="D66" s="82"/>
      <c r="E66" s="83"/>
      <c r="F66" s="84"/>
      <c r="G66" s="84"/>
      <c r="H66" s="84"/>
      <c r="I66" s="86"/>
      <c r="J66" s="24">
        <f t="shared" si="1"/>
        <v>0</v>
      </c>
      <c r="K66" s="277"/>
      <c r="L66" s="87">
        <f t="shared" si="2"/>
        <v>0</v>
      </c>
      <c r="M66" s="18">
        <f>IF(OR(F66=Konti!$D$24,F66=Konti!$D$27,F66=Konti!$D$37),0,I66*0.2)</f>
        <v>0</v>
      </c>
      <c r="N66" s="24">
        <f t="shared" si="3"/>
        <v>0</v>
      </c>
      <c r="O66" s="180">
        <v>52</v>
      </c>
      <c r="P66" s="101"/>
    </row>
    <row r="67" spans="2:16" x14ac:dyDescent="0.2">
      <c r="B67" s="6"/>
      <c r="C67" s="187">
        <v>53</v>
      </c>
      <c r="D67" s="82"/>
      <c r="E67" s="83"/>
      <c r="F67" s="84"/>
      <c r="G67" s="84"/>
      <c r="H67" s="84"/>
      <c r="I67" s="86"/>
      <c r="J67" s="24">
        <f t="shared" si="1"/>
        <v>0</v>
      </c>
      <c r="K67" s="277"/>
      <c r="L67" s="87">
        <f t="shared" si="2"/>
        <v>0</v>
      </c>
      <c r="M67" s="18">
        <f>IF(OR(F67=Konti!$D$24,F67=Konti!$D$27,F67=Konti!$D$37),0,I67*0.2)</f>
        <v>0</v>
      </c>
      <c r="N67" s="24">
        <f t="shared" si="3"/>
        <v>0</v>
      </c>
      <c r="O67" s="180">
        <v>53</v>
      </c>
      <c r="P67" s="101"/>
    </row>
    <row r="68" spans="2:16" x14ac:dyDescent="0.2">
      <c r="B68" s="6"/>
      <c r="C68" s="187">
        <v>54</v>
      </c>
      <c r="D68" s="82"/>
      <c r="E68" s="83"/>
      <c r="F68" s="84"/>
      <c r="G68" s="84"/>
      <c r="H68" s="84"/>
      <c r="I68" s="86"/>
      <c r="J68" s="24">
        <f t="shared" si="1"/>
        <v>0</v>
      </c>
      <c r="K68" s="277"/>
      <c r="L68" s="87">
        <f t="shared" si="2"/>
        <v>0</v>
      </c>
      <c r="M68" s="18">
        <f>IF(OR(F68=Konti!$D$24,F68=Konti!$D$27,F68=Konti!$D$37),0,I68*0.2)</f>
        <v>0</v>
      </c>
      <c r="N68" s="24">
        <f t="shared" si="3"/>
        <v>0</v>
      </c>
      <c r="O68" s="180">
        <v>54</v>
      </c>
      <c r="P68" s="101"/>
    </row>
    <row r="69" spans="2:16" x14ac:dyDescent="0.2">
      <c r="B69" s="6"/>
      <c r="C69" s="187">
        <v>55</v>
      </c>
      <c r="D69" s="82"/>
      <c r="E69" s="83"/>
      <c r="F69" s="84"/>
      <c r="G69" s="84"/>
      <c r="H69" s="84"/>
      <c r="I69" s="86"/>
      <c r="J69" s="24">
        <f t="shared" si="1"/>
        <v>0</v>
      </c>
      <c r="K69" s="277"/>
      <c r="L69" s="87">
        <f t="shared" si="2"/>
        <v>0</v>
      </c>
      <c r="M69" s="18">
        <f>IF(OR(F69=Konti!$D$24,F69=Konti!$D$27,F69=Konti!$D$37),0,I69*0.2)</f>
        <v>0</v>
      </c>
      <c r="N69" s="24">
        <f t="shared" si="3"/>
        <v>0</v>
      </c>
      <c r="O69" s="180">
        <v>55</v>
      </c>
      <c r="P69" s="101"/>
    </row>
    <row r="70" spans="2:16" x14ac:dyDescent="0.2">
      <c r="B70" s="6"/>
      <c r="C70" s="187">
        <v>56</v>
      </c>
      <c r="D70" s="82"/>
      <c r="E70" s="83"/>
      <c r="F70" s="84"/>
      <c r="G70" s="84"/>
      <c r="H70" s="84"/>
      <c r="I70" s="86"/>
      <c r="J70" s="24">
        <f t="shared" si="1"/>
        <v>0</v>
      </c>
      <c r="K70" s="277"/>
      <c r="L70" s="87">
        <f t="shared" si="2"/>
        <v>0</v>
      </c>
      <c r="M70" s="18">
        <f>IF(OR(F70=Konti!$D$24,F70=Konti!$D$27,F70=Konti!$D$37),0,I70*0.2)</f>
        <v>0</v>
      </c>
      <c r="N70" s="24">
        <f t="shared" si="3"/>
        <v>0</v>
      </c>
      <c r="O70" s="180">
        <v>56</v>
      </c>
      <c r="P70" s="101"/>
    </row>
    <row r="71" spans="2:16" x14ac:dyDescent="0.2">
      <c r="B71" s="6"/>
      <c r="C71" s="187">
        <v>57</v>
      </c>
      <c r="D71" s="82"/>
      <c r="E71" s="83"/>
      <c r="F71" s="84"/>
      <c r="G71" s="84"/>
      <c r="H71" s="84"/>
      <c r="I71" s="86"/>
      <c r="J71" s="24">
        <f t="shared" si="1"/>
        <v>0</v>
      </c>
      <c r="K71" s="277"/>
      <c r="L71" s="87">
        <f t="shared" si="2"/>
        <v>0</v>
      </c>
      <c r="M71" s="18">
        <f>IF(OR(F71=Konti!$D$24,F71=Konti!$D$27,F71=Konti!$D$37),0,I71*0.2)</f>
        <v>0</v>
      </c>
      <c r="N71" s="24">
        <f t="shared" si="3"/>
        <v>0</v>
      </c>
      <c r="O71" s="180">
        <v>57</v>
      </c>
      <c r="P71" s="101"/>
    </row>
    <row r="72" spans="2:16" x14ac:dyDescent="0.2">
      <c r="B72" s="6"/>
      <c r="C72" s="187">
        <v>58</v>
      </c>
      <c r="D72" s="82"/>
      <c r="E72" s="83"/>
      <c r="F72" s="84"/>
      <c r="G72" s="84"/>
      <c r="H72" s="84"/>
      <c r="I72" s="86"/>
      <c r="J72" s="24">
        <f t="shared" si="1"/>
        <v>0</v>
      </c>
      <c r="K72" s="277"/>
      <c r="L72" s="87">
        <f t="shared" si="2"/>
        <v>0</v>
      </c>
      <c r="M72" s="18">
        <f>IF(OR(F72=Konti!$D$24,F72=Konti!$D$27,F72=Konti!$D$37),0,I72*0.2)</f>
        <v>0</v>
      </c>
      <c r="N72" s="24">
        <f t="shared" si="3"/>
        <v>0</v>
      </c>
      <c r="O72" s="180">
        <v>58</v>
      </c>
      <c r="P72" s="101"/>
    </row>
    <row r="73" spans="2:16" x14ac:dyDescent="0.2">
      <c r="B73" s="6"/>
      <c r="C73" s="187">
        <v>59</v>
      </c>
      <c r="D73" s="82"/>
      <c r="E73" s="83"/>
      <c r="F73" s="84"/>
      <c r="G73" s="84"/>
      <c r="H73" s="84"/>
      <c r="I73" s="86"/>
      <c r="J73" s="24">
        <f t="shared" si="1"/>
        <v>0</v>
      </c>
      <c r="K73" s="277"/>
      <c r="L73" s="87">
        <f t="shared" si="2"/>
        <v>0</v>
      </c>
      <c r="M73" s="18">
        <f>IF(OR(F73=Konti!$D$24,F73=Konti!$D$27,F73=Konti!$D$37),0,I73*0.2)</f>
        <v>0</v>
      </c>
      <c r="N73" s="24">
        <f t="shared" si="3"/>
        <v>0</v>
      </c>
      <c r="O73" s="180">
        <v>59</v>
      </c>
      <c r="P73" s="101"/>
    </row>
    <row r="74" spans="2:16" x14ac:dyDescent="0.2">
      <c r="B74" s="6"/>
      <c r="C74" s="187">
        <v>60</v>
      </c>
      <c r="D74" s="82"/>
      <c r="E74" s="83"/>
      <c r="F74" s="84"/>
      <c r="G74" s="84"/>
      <c r="H74" s="84"/>
      <c r="I74" s="86"/>
      <c r="J74" s="24">
        <f t="shared" si="1"/>
        <v>0</v>
      </c>
      <c r="K74" s="277"/>
      <c r="L74" s="87">
        <f t="shared" si="2"/>
        <v>0</v>
      </c>
      <c r="M74" s="18">
        <f>IF(OR(F74=Konti!$D$24,F74=Konti!$D$27,F74=Konti!$D$37),0,I74*0.2)</f>
        <v>0</v>
      </c>
      <c r="N74" s="24">
        <f t="shared" si="3"/>
        <v>0</v>
      </c>
      <c r="O74" s="180">
        <v>60</v>
      </c>
      <c r="P74" s="101"/>
    </row>
    <row r="75" spans="2:16" x14ac:dyDescent="0.2">
      <c r="B75" s="6"/>
      <c r="C75" s="187">
        <v>61</v>
      </c>
      <c r="D75" s="82"/>
      <c r="E75" s="83"/>
      <c r="F75" s="84"/>
      <c r="G75" s="84"/>
      <c r="H75" s="84"/>
      <c r="I75" s="86"/>
      <c r="J75" s="24">
        <f t="shared" si="1"/>
        <v>0</v>
      </c>
      <c r="K75" s="277"/>
      <c r="L75" s="87">
        <f t="shared" si="2"/>
        <v>0</v>
      </c>
      <c r="M75" s="18">
        <f>IF(OR(F75=Konti!$D$24,F75=Konti!$D$27,F75=Konti!$D$37),0,I75*0.2)</f>
        <v>0</v>
      </c>
      <c r="N75" s="24">
        <f t="shared" si="3"/>
        <v>0</v>
      </c>
      <c r="O75" s="180">
        <v>61</v>
      </c>
      <c r="P75" s="101"/>
    </row>
    <row r="76" spans="2:16" x14ac:dyDescent="0.2">
      <c r="B76" s="6"/>
      <c r="C76" s="187">
        <v>62</v>
      </c>
      <c r="D76" s="82"/>
      <c r="E76" s="83"/>
      <c r="F76" s="84"/>
      <c r="G76" s="84"/>
      <c r="H76" s="84"/>
      <c r="I76" s="86"/>
      <c r="J76" s="24">
        <f t="shared" si="1"/>
        <v>0</v>
      </c>
      <c r="K76" s="277"/>
      <c r="L76" s="87">
        <f t="shared" si="2"/>
        <v>0</v>
      </c>
      <c r="M76" s="18">
        <f>IF(OR(F76=Konti!$D$24,F76=Konti!$D$27,F76=Konti!$D$37),0,I76*0.2)</f>
        <v>0</v>
      </c>
      <c r="N76" s="24">
        <f t="shared" si="3"/>
        <v>0</v>
      </c>
      <c r="O76" s="180">
        <v>62</v>
      </c>
      <c r="P76" s="101"/>
    </row>
    <row r="77" spans="2:16" x14ac:dyDescent="0.2">
      <c r="B77" s="6"/>
      <c r="C77" s="187">
        <v>63</v>
      </c>
      <c r="D77" s="82"/>
      <c r="E77" s="83"/>
      <c r="F77" s="84"/>
      <c r="G77" s="84"/>
      <c r="H77" s="84"/>
      <c r="I77" s="86"/>
      <c r="J77" s="24">
        <f t="shared" si="1"/>
        <v>0</v>
      </c>
      <c r="K77" s="277"/>
      <c r="L77" s="87">
        <f t="shared" si="2"/>
        <v>0</v>
      </c>
      <c r="M77" s="18">
        <f>IF(OR(F77=Konti!$D$24,F77=Konti!$D$27,F77=Konti!$D$37),0,I77*0.2)</f>
        <v>0</v>
      </c>
      <c r="N77" s="24">
        <f t="shared" si="3"/>
        <v>0</v>
      </c>
      <c r="O77" s="180">
        <v>63</v>
      </c>
      <c r="P77" s="101"/>
    </row>
    <row r="78" spans="2:16" x14ac:dyDescent="0.2">
      <c r="B78" s="6"/>
      <c r="C78" s="187">
        <v>64</v>
      </c>
      <c r="D78" s="82"/>
      <c r="E78" s="83"/>
      <c r="F78" s="84"/>
      <c r="G78" s="84"/>
      <c r="H78" s="84"/>
      <c r="I78" s="86"/>
      <c r="J78" s="24">
        <f t="shared" si="1"/>
        <v>0</v>
      </c>
      <c r="K78" s="277"/>
      <c r="L78" s="87">
        <f t="shared" si="2"/>
        <v>0</v>
      </c>
      <c r="M78" s="18">
        <f>IF(OR(F78=Konti!$D$24,F78=Konti!$D$27,F78=Konti!$D$37),0,I78*0.2)</f>
        <v>0</v>
      </c>
      <c r="N78" s="24">
        <f t="shared" si="3"/>
        <v>0</v>
      </c>
      <c r="O78" s="180">
        <v>64</v>
      </c>
      <c r="P78" s="101"/>
    </row>
    <row r="79" spans="2:16" x14ac:dyDescent="0.2">
      <c r="B79" s="6"/>
      <c r="C79" s="187">
        <v>65</v>
      </c>
      <c r="D79" s="82"/>
      <c r="E79" s="83"/>
      <c r="F79" s="84"/>
      <c r="G79" s="84"/>
      <c r="H79" s="84"/>
      <c r="I79" s="86"/>
      <c r="J79" s="24">
        <f t="shared" si="1"/>
        <v>0</v>
      </c>
      <c r="K79" s="277"/>
      <c r="L79" s="87">
        <f t="shared" si="2"/>
        <v>0</v>
      </c>
      <c r="M79" s="18">
        <f>IF(OR(F79=Konti!$D$24,F79=Konti!$D$27,F79=Konti!$D$37),0,I79*0.2)</f>
        <v>0</v>
      </c>
      <c r="N79" s="24">
        <f t="shared" si="3"/>
        <v>0</v>
      </c>
      <c r="O79" s="180">
        <v>65</v>
      </c>
      <c r="P79" s="101"/>
    </row>
    <row r="80" spans="2:16" x14ac:dyDescent="0.2">
      <c r="B80" s="6"/>
      <c r="C80" s="187">
        <v>66</v>
      </c>
      <c r="D80" s="82"/>
      <c r="E80" s="83"/>
      <c r="F80" s="84"/>
      <c r="G80" s="84"/>
      <c r="H80" s="84"/>
      <c r="I80" s="86"/>
      <c r="J80" s="24">
        <f t="shared" si="1"/>
        <v>0</v>
      </c>
      <c r="K80" s="277"/>
      <c r="L80" s="87">
        <f t="shared" si="2"/>
        <v>0</v>
      </c>
      <c r="M80" s="18">
        <f>IF(OR(F80=Konti!$D$24,F80=Konti!$D$27,F80=Konti!$D$37),0,I80*0.2)</f>
        <v>0</v>
      </c>
      <c r="N80" s="24">
        <f t="shared" si="3"/>
        <v>0</v>
      </c>
      <c r="O80" s="180">
        <v>66</v>
      </c>
      <c r="P80" s="101"/>
    </row>
    <row r="81" spans="1:17" x14ac:dyDescent="0.2">
      <c r="B81" s="6"/>
      <c r="C81" s="187">
        <v>67</v>
      </c>
      <c r="D81" s="82"/>
      <c r="E81" s="83"/>
      <c r="F81" s="84"/>
      <c r="G81" s="84"/>
      <c r="H81" s="84"/>
      <c r="I81" s="86"/>
      <c r="J81" s="24">
        <f t="shared" si="1"/>
        <v>0</v>
      </c>
      <c r="K81" s="277"/>
      <c r="L81" s="87">
        <f t="shared" si="2"/>
        <v>0</v>
      </c>
      <c r="M81" s="18">
        <f>IF(OR(F81=Konti!$D$24,F81=Konti!$D$27,F81=Konti!$D$37),0,I81*0.2)</f>
        <v>0</v>
      </c>
      <c r="N81" s="24">
        <f t="shared" si="3"/>
        <v>0</v>
      </c>
      <c r="O81" s="180">
        <v>67</v>
      </c>
      <c r="P81" s="101"/>
    </row>
    <row r="82" spans="1:17" x14ac:dyDescent="0.2">
      <c r="B82" s="6"/>
      <c r="C82" s="187">
        <v>68</v>
      </c>
      <c r="D82" s="82"/>
      <c r="E82" s="83"/>
      <c r="F82" s="84"/>
      <c r="G82" s="84"/>
      <c r="H82" s="84"/>
      <c r="I82" s="86"/>
      <c r="J82" s="24">
        <f t="shared" si="1"/>
        <v>0</v>
      </c>
      <c r="K82" s="277"/>
      <c r="L82" s="87">
        <f t="shared" si="2"/>
        <v>0</v>
      </c>
      <c r="M82" s="18">
        <f>IF(OR(F82=Konti!$D$24,F82=Konti!$D$27,F82=Konti!$D$37),0,I82*0.2)</f>
        <v>0</v>
      </c>
      <c r="N82" s="24">
        <f t="shared" si="3"/>
        <v>0</v>
      </c>
      <c r="O82" s="180">
        <v>68</v>
      </c>
      <c r="P82" s="101"/>
    </row>
    <row r="83" spans="1:17" x14ac:dyDescent="0.2">
      <c r="B83" s="6"/>
      <c r="C83" s="187">
        <v>69</v>
      </c>
      <c r="D83" s="82"/>
      <c r="E83" s="83"/>
      <c r="F83" s="84"/>
      <c r="G83" s="84"/>
      <c r="H83" s="84"/>
      <c r="I83" s="86"/>
      <c r="J83" s="24">
        <f t="shared" si="1"/>
        <v>0</v>
      </c>
      <c r="K83" s="277"/>
      <c r="L83" s="87">
        <f t="shared" si="2"/>
        <v>0</v>
      </c>
      <c r="M83" s="18">
        <f>IF(OR(F83=Konti!$D$24,F83=Konti!$D$27,F83=Konti!$D$37),0,I83*0.2)</f>
        <v>0</v>
      </c>
      <c r="N83" s="24">
        <f t="shared" si="3"/>
        <v>0</v>
      </c>
      <c r="O83" s="180">
        <v>69</v>
      </c>
      <c r="P83" s="101"/>
    </row>
    <row r="84" spans="1:17" x14ac:dyDescent="0.2">
      <c r="B84" s="6"/>
      <c r="C84" s="187">
        <v>70</v>
      </c>
      <c r="D84" s="82"/>
      <c r="E84" s="83"/>
      <c r="F84" s="84"/>
      <c r="G84" s="84"/>
      <c r="H84" s="84"/>
      <c r="I84" s="86"/>
      <c r="J84" s="24">
        <f t="shared" si="1"/>
        <v>0</v>
      </c>
      <c r="K84" s="277"/>
      <c r="L84" s="87">
        <f t="shared" si="2"/>
        <v>0</v>
      </c>
      <c r="M84" s="18">
        <f>IF(OR(F84=Konti!$D$24,F84=Konti!$D$27,F84=Konti!$D$37),0,I84*0.2)</f>
        <v>0</v>
      </c>
      <c r="N84" s="24">
        <f t="shared" si="3"/>
        <v>0</v>
      </c>
      <c r="O84" s="180">
        <v>70</v>
      </c>
      <c r="P84" s="101"/>
    </row>
    <row r="85" spans="1:17" x14ac:dyDescent="0.2">
      <c r="B85" s="6"/>
      <c r="C85" s="320"/>
      <c r="D85" s="350"/>
      <c r="E85" s="351"/>
      <c r="F85" s="352"/>
      <c r="G85" s="347"/>
      <c r="H85" s="347"/>
      <c r="I85" s="353"/>
      <c r="J85" s="24"/>
      <c r="K85" s="349"/>
      <c r="L85" s="354"/>
      <c r="M85" s="18"/>
      <c r="N85" s="24"/>
      <c r="O85" s="355"/>
      <c r="P85" s="101"/>
    </row>
    <row r="86" spans="1:17" x14ac:dyDescent="0.2">
      <c r="A86" s="139"/>
      <c r="B86" s="6"/>
      <c r="C86" s="356"/>
      <c r="D86" s="357"/>
      <c r="E86" s="358"/>
      <c r="F86" s="358"/>
      <c r="G86" s="358"/>
      <c r="H86" s="359">
        <f t="shared" ref="H86:N86" si="4">SUM(H15:H85)</f>
        <v>0</v>
      </c>
      <c r="I86" s="360">
        <f t="shared" si="4"/>
        <v>0</v>
      </c>
      <c r="J86" s="248">
        <f t="shared" si="4"/>
        <v>0</v>
      </c>
      <c r="K86" s="360">
        <f t="shared" si="4"/>
        <v>0</v>
      </c>
      <c r="L86" s="360">
        <f t="shared" si="4"/>
        <v>0</v>
      </c>
      <c r="M86" s="360">
        <f t="shared" si="4"/>
        <v>0</v>
      </c>
      <c r="N86" s="360">
        <f t="shared" si="4"/>
        <v>0</v>
      </c>
      <c r="O86" s="361"/>
      <c r="P86" s="101"/>
    </row>
    <row r="87" spans="1:17" ht="13.5" thickBot="1" x14ac:dyDescent="0.25">
      <c r="A87" s="139"/>
      <c r="B87" s="6"/>
      <c r="C87" s="2"/>
      <c r="D87" s="107"/>
      <c r="E87" s="108"/>
      <c r="F87" s="109"/>
      <c r="G87" s="109"/>
      <c r="H87" s="109"/>
      <c r="I87" s="14"/>
      <c r="J87" s="30"/>
      <c r="K87" s="50"/>
      <c r="L87" s="50"/>
      <c r="M87" s="14"/>
      <c r="N87" s="14"/>
      <c r="O87" s="132"/>
      <c r="P87" s="59"/>
    </row>
    <row r="88" spans="1:17" x14ac:dyDescent="0.2">
      <c r="A88" s="139"/>
      <c r="B88" s="6"/>
      <c r="C88" s="202"/>
      <c r="D88" s="204" t="s">
        <v>32</v>
      </c>
      <c r="E88" s="33"/>
      <c r="F88" s="36"/>
      <c r="G88" s="14"/>
      <c r="H88" s="14"/>
      <c r="I88" s="50"/>
      <c r="J88" s="30"/>
      <c r="K88" s="50"/>
      <c r="L88" s="50"/>
      <c r="M88" s="14"/>
      <c r="N88" s="14"/>
      <c r="O88" s="14"/>
      <c r="P88" s="101"/>
    </row>
    <row r="89" spans="1:17" x14ac:dyDescent="0.2">
      <c r="A89" s="139"/>
      <c r="B89" s="6"/>
      <c r="C89" s="205"/>
      <c r="D89" s="67" t="s">
        <v>71</v>
      </c>
      <c r="E89" s="67"/>
      <c r="F89" s="68"/>
      <c r="G89" s="14"/>
      <c r="H89" s="14"/>
      <c r="I89" s="50"/>
      <c r="J89" s="50"/>
      <c r="K89" s="30"/>
      <c r="L89" s="30"/>
      <c r="M89" s="14"/>
      <c r="N89" s="14"/>
      <c r="O89" s="14"/>
      <c r="P89" s="101"/>
    </row>
    <row r="90" spans="1:17" x14ac:dyDescent="0.2">
      <c r="A90" s="139"/>
      <c r="B90" s="6"/>
      <c r="C90" s="206"/>
      <c r="D90" s="52" t="s">
        <v>62</v>
      </c>
      <c r="E90" s="52"/>
      <c r="F90" s="56"/>
      <c r="G90" s="14"/>
      <c r="H90" s="14"/>
      <c r="I90" s="50"/>
      <c r="J90" s="50"/>
      <c r="K90" s="50"/>
      <c r="L90" s="50"/>
      <c r="M90" s="14"/>
      <c r="N90" s="14"/>
      <c r="O90" s="14"/>
      <c r="P90" s="101"/>
      <c r="Q90" s="139"/>
    </row>
    <row r="91" spans="1:17" x14ac:dyDescent="0.2">
      <c r="A91" s="139"/>
      <c r="B91" s="6"/>
      <c r="C91" s="206"/>
      <c r="D91" s="13" t="s">
        <v>64</v>
      </c>
      <c r="E91" s="13"/>
      <c r="F91" s="10"/>
      <c r="G91" s="14"/>
      <c r="H91" s="14"/>
      <c r="I91" s="14"/>
      <c r="J91" s="30"/>
      <c r="K91" s="50"/>
      <c r="L91" s="50"/>
      <c r="M91" s="14"/>
      <c r="N91" s="14"/>
      <c r="O91" s="14"/>
      <c r="P91" s="101"/>
    </row>
    <row r="92" spans="1:17" x14ac:dyDescent="0.2">
      <c r="A92" s="139"/>
      <c r="B92" s="6"/>
      <c r="C92" s="206"/>
      <c r="D92" s="13" t="s">
        <v>63</v>
      </c>
      <c r="E92" s="13"/>
      <c r="F92" s="10"/>
      <c r="G92" s="14"/>
      <c r="H92" s="14"/>
      <c r="I92" s="14"/>
      <c r="J92" s="30"/>
      <c r="K92" s="50"/>
      <c r="L92" s="14"/>
      <c r="M92" s="14"/>
      <c r="N92" s="14"/>
      <c r="O92" s="14"/>
      <c r="P92" s="101"/>
    </row>
    <row r="93" spans="1:17" ht="13.5" thickBot="1" x14ac:dyDescent="0.25">
      <c r="A93" s="139"/>
      <c r="B93" s="137"/>
      <c r="C93" s="216"/>
      <c r="D93" s="58" t="s">
        <v>65</v>
      </c>
      <c r="E93" s="58"/>
      <c r="F93" s="11"/>
      <c r="G93" s="14"/>
      <c r="H93" s="14"/>
      <c r="I93" s="50"/>
      <c r="J93" s="30"/>
      <c r="K93" s="50"/>
      <c r="L93" s="14"/>
      <c r="M93" s="14"/>
      <c r="N93" s="14"/>
      <c r="O93" s="14"/>
      <c r="P93" s="101"/>
    </row>
    <row r="94" spans="1:17" ht="13.5" thickBot="1" x14ac:dyDescent="0.25">
      <c r="A94" s="139"/>
      <c r="B94" s="141"/>
      <c r="C94" s="142"/>
      <c r="D94" s="60"/>
      <c r="E94" s="60"/>
      <c r="F94" s="60"/>
      <c r="G94" s="60"/>
      <c r="H94" s="60"/>
      <c r="I94" s="142"/>
      <c r="J94" s="142"/>
      <c r="K94" s="9"/>
      <c r="L94" s="9"/>
      <c r="M94" s="9"/>
      <c r="N94" s="9"/>
      <c r="O94" s="9"/>
      <c r="P94" s="208"/>
    </row>
    <row r="95" spans="1:17" x14ac:dyDescent="0.2">
      <c r="A95" s="139"/>
      <c r="B95" s="139"/>
      <c r="C95" s="139"/>
      <c r="D95" s="122"/>
      <c r="E95" s="122"/>
      <c r="F95" s="122"/>
      <c r="G95" s="122"/>
      <c r="H95" s="122"/>
      <c r="I95" s="123"/>
      <c r="J95" s="123"/>
      <c r="K95" s="121"/>
      <c r="L95" s="121"/>
      <c r="M95" s="121"/>
      <c r="N95" s="121"/>
    </row>
    <row r="96" spans="1:17" x14ac:dyDescent="0.2">
      <c r="B96" s="139"/>
      <c r="C96" s="139"/>
      <c r="D96" s="123"/>
      <c r="E96" s="123"/>
      <c r="F96" s="123"/>
      <c r="G96" s="123"/>
      <c r="H96" s="123"/>
      <c r="I96" s="139"/>
      <c r="J96" s="139"/>
    </row>
    <row r="97" spans="2:14" x14ac:dyDescent="0.2">
      <c r="B97" s="139"/>
      <c r="C97" s="139"/>
      <c r="D97" s="123"/>
      <c r="E97" s="123"/>
      <c r="F97" s="123"/>
      <c r="G97" s="123"/>
      <c r="H97" s="123"/>
      <c r="I97" s="139"/>
      <c r="J97" s="139"/>
    </row>
    <row r="98" spans="2:14" x14ac:dyDescent="0.2">
      <c r="B98" s="139"/>
      <c r="C98" s="139"/>
      <c r="D98" s="139"/>
      <c r="E98" s="139"/>
      <c r="F98" s="139"/>
      <c r="G98" s="139"/>
      <c r="H98" s="139"/>
      <c r="I98" s="139"/>
      <c r="J98" s="139"/>
    </row>
    <row r="103" spans="2:14" x14ac:dyDescent="0.2">
      <c r="I103" s="121"/>
    </row>
    <row r="104" spans="2:14" x14ac:dyDescent="0.2">
      <c r="I104" s="121"/>
      <c r="J104" s="121"/>
      <c r="K104" s="121"/>
      <c r="L104" s="121"/>
      <c r="M104" s="121"/>
      <c r="N104" s="121"/>
    </row>
    <row r="105" spans="2:14" x14ac:dyDescent="0.2">
      <c r="I105" s="121"/>
      <c r="J105" s="121"/>
      <c r="K105" s="121"/>
      <c r="L105" s="121"/>
      <c r="M105" s="121"/>
      <c r="N105" s="121"/>
    </row>
    <row r="106" spans="2:14" x14ac:dyDescent="0.2">
      <c r="I106" s="121"/>
      <c r="J106" s="121"/>
      <c r="K106" s="121"/>
      <c r="L106" s="121"/>
      <c r="M106" s="121"/>
      <c r="N106" s="121"/>
    </row>
    <row r="107" spans="2:14" x14ac:dyDescent="0.2">
      <c r="I107" s="121"/>
      <c r="J107" s="121"/>
      <c r="K107" s="121"/>
      <c r="L107" s="121"/>
      <c r="M107" s="121"/>
      <c r="N107" s="121"/>
    </row>
    <row r="108" spans="2:14" x14ac:dyDescent="0.2">
      <c r="I108" s="121"/>
      <c r="J108" s="121"/>
      <c r="K108" s="121"/>
      <c r="L108" s="121"/>
      <c r="M108" s="121"/>
      <c r="N108" s="121"/>
    </row>
    <row r="109" spans="2:14" x14ac:dyDescent="0.2">
      <c r="I109" s="121"/>
      <c r="J109" s="121"/>
      <c r="K109" s="121"/>
      <c r="L109" s="130"/>
      <c r="M109" s="121"/>
      <c r="N109" s="121"/>
    </row>
    <row r="110" spans="2:14" x14ac:dyDescent="0.2">
      <c r="I110" s="121"/>
      <c r="J110" s="121"/>
      <c r="K110" s="121"/>
      <c r="L110" s="130"/>
      <c r="M110" s="130"/>
      <c r="N110" s="121"/>
    </row>
    <row r="111" spans="2:14" x14ac:dyDescent="0.2">
      <c r="I111" s="121"/>
      <c r="J111" s="121"/>
      <c r="K111" s="121"/>
      <c r="L111" s="130"/>
      <c r="M111" s="130"/>
      <c r="N111" s="121"/>
    </row>
    <row r="112" spans="2:14" x14ac:dyDescent="0.2">
      <c r="I112" s="121"/>
      <c r="J112" s="121"/>
      <c r="K112" s="121"/>
      <c r="L112" s="130"/>
      <c r="M112" s="130"/>
      <c r="N112" s="121"/>
    </row>
    <row r="113" spans="9:14" x14ac:dyDescent="0.2">
      <c r="I113" s="121"/>
      <c r="J113" s="121"/>
      <c r="K113" s="121"/>
      <c r="L113" s="130"/>
      <c r="M113" s="130"/>
      <c r="N113" s="121"/>
    </row>
    <row r="114" spans="9:14" x14ac:dyDescent="0.2">
      <c r="I114" s="121"/>
      <c r="J114" s="121"/>
      <c r="K114" s="121"/>
      <c r="L114" s="130"/>
      <c r="M114" s="130"/>
      <c r="N114" s="121"/>
    </row>
    <row r="115" spans="9:14" x14ac:dyDescent="0.2">
      <c r="I115" s="121"/>
      <c r="J115" s="121"/>
      <c r="K115" s="121"/>
      <c r="L115" s="130"/>
      <c r="M115" s="130"/>
      <c r="N115" s="121"/>
    </row>
    <row r="116" spans="9:14" x14ac:dyDescent="0.2">
      <c r="I116" s="121"/>
      <c r="J116" s="121"/>
      <c r="K116" s="121"/>
      <c r="L116" s="131"/>
      <c r="M116" s="130"/>
      <c r="N116" s="121"/>
    </row>
    <row r="117" spans="9:14" x14ac:dyDescent="0.2">
      <c r="I117" s="121"/>
      <c r="J117" s="121"/>
      <c r="K117" s="121"/>
      <c r="L117" s="130"/>
      <c r="M117" s="131"/>
      <c r="N117" s="121"/>
    </row>
    <row r="118" spans="9:14" x14ac:dyDescent="0.2">
      <c r="I118" s="121"/>
      <c r="J118" s="121"/>
      <c r="K118" s="121"/>
      <c r="L118" s="130"/>
      <c r="M118" s="130"/>
      <c r="N118" s="121"/>
    </row>
    <row r="119" spans="9:14" x14ac:dyDescent="0.2">
      <c r="J119" s="121"/>
      <c r="K119" s="121"/>
      <c r="L119" s="121"/>
      <c r="M119" s="121"/>
      <c r="N119" s="121"/>
    </row>
  </sheetData>
  <phoneticPr fontId="0" type="noConversion"/>
  <dataValidations count="2">
    <dataValidation type="list" allowBlank="1" showInputMessage="1" showErrorMessage="1" sqref="G15:G85" xr:uid="{00000000-0002-0000-0D00-000000000000}">
      <formula1>Lagerstyring</formula1>
    </dataValidation>
    <dataValidation type="list" errorStyle="information" allowBlank="1" showInputMessage="1" showErrorMessage="1" errorTitle="Vælg Konto" error="Du skal vælge en af de konti du har i kontooversigten. Mangler du en konto, kan du ændre i eksisterende konti eller lave en ny under fanebladet &quot;Konti&quot;." promptTitle="Kontoovesigt" prompt="Vælg her den konto du vil knytte posteringen til. " sqref="F15:F85" xr:uid="{00000000-0002-0000-0D00-000001000000}">
      <formula1>Kontooversigt</formula1>
    </dataValidation>
  </dataValidations>
  <pageMargins left="0.75" right="0.75" top="1" bottom="1" header="0.5" footer="0.5"/>
  <pageSetup orientation="portrait" horizontalDpi="300" verticalDpi="300"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3">
    <tabColor indexed="13"/>
  </sheetPr>
  <dimension ref="A1:S121"/>
  <sheetViews>
    <sheetView showZeros="0" topLeftCell="A3" zoomScale="90" zoomScaleNormal="90" workbookViewId="0">
      <selection activeCell="K15" sqref="K15:K86"/>
    </sheetView>
  </sheetViews>
  <sheetFormatPr defaultColWidth="17.42578125" defaultRowHeight="12.75" x14ac:dyDescent="0.2"/>
  <cols>
    <col min="1" max="2" width="3.42578125" style="124" customWidth="1"/>
    <col min="3" max="3" width="3.85546875" style="124" customWidth="1"/>
    <col min="4" max="4" width="13.42578125" style="124" customWidth="1"/>
    <col min="5" max="5" width="10.5703125" style="124" customWidth="1"/>
    <col min="6" max="6" width="28" style="124" customWidth="1"/>
    <col min="7" max="7" width="17.42578125" style="124" customWidth="1"/>
    <col min="8" max="8" width="8.42578125" style="124" customWidth="1"/>
    <col min="9" max="14" width="17.42578125" style="124" customWidth="1"/>
    <col min="15" max="15" width="4" style="124" customWidth="1"/>
    <col min="16" max="16" width="2.5703125" style="124" customWidth="1"/>
    <col min="17" max="17" width="13.42578125" style="124" bestFit="1" customWidth="1"/>
    <col min="18" max="18" width="11.42578125" style="124" bestFit="1" customWidth="1"/>
    <col min="19" max="16384" width="17.42578125" style="124"/>
  </cols>
  <sheetData>
    <row r="1" spans="2:19" ht="13.5" thickBot="1" x14ac:dyDescent="0.25"/>
    <row r="2" spans="2:19" ht="9.75" customHeight="1" thickBot="1" x14ac:dyDescent="0.25">
      <c r="B2" s="119"/>
      <c r="C2" s="4"/>
      <c r="D2" s="4"/>
      <c r="E2" s="4"/>
      <c r="F2" s="4"/>
      <c r="G2" s="4"/>
      <c r="H2" s="4"/>
      <c r="I2" s="4"/>
      <c r="J2" s="4"/>
      <c r="K2" s="4"/>
      <c r="L2" s="4"/>
      <c r="M2" s="4"/>
      <c r="N2" s="4"/>
      <c r="O2" s="4"/>
      <c r="P2" s="5"/>
    </row>
    <row r="3" spans="2:19" ht="18" x14ac:dyDescent="0.25">
      <c r="B3" s="6"/>
      <c r="C3" s="203"/>
      <c r="D3" s="209" t="s">
        <v>116</v>
      </c>
      <c r="E3" s="161"/>
      <c r="F3" s="162"/>
      <c r="G3" s="153"/>
      <c r="H3" s="153"/>
      <c r="I3" s="2"/>
      <c r="J3" s="2"/>
      <c r="K3" s="2"/>
      <c r="L3" s="2"/>
      <c r="M3" s="2"/>
      <c r="N3" s="2"/>
      <c r="O3" s="2"/>
      <c r="P3" s="7"/>
    </row>
    <row r="4" spans="2:19" x14ac:dyDescent="0.2">
      <c r="B4" s="6"/>
      <c r="C4" s="170"/>
      <c r="D4" s="210" t="s">
        <v>78</v>
      </c>
      <c r="E4" s="93"/>
      <c r="F4" s="220">
        <f>IF(F11&gt;0,(#REF!-#REF!)/ABS(#REF!),0)</f>
        <v>0</v>
      </c>
      <c r="G4" s="30"/>
      <c r="H4" s="30"/>
      <c r="I4" s="2"/>
      <c r="J4" s="2"/>
      <c r="K4" s="2"/>
      <c r="L4" s="2"/>
      <c r="M4" s="2"/>
      <c r="N4" s="2"/>
      <c r="O4" s="2"/>
      <c r="P4" s="7"/>
    </row>
    <row r="5" spans="2:19" x14ac:dyDescent="0.2">
      <c r="B5" s="6"/>
      <c r="C5" s="170"/>
      <c r="D5" s="211" t="s">
        <v>0</v>
      </c>
      <c r="E5" s="66"/>
      <c r="F5" s="49">
        <f>SUM(L13)</f>
        <v>0</v>
      </c>
      <c r="G5" s="103"/>
      <c r="H5" s="103"/>
      <c r="I5" s="2"/>
      <c r="J5" s="2"/>
      <c r="K5" s="2"/>
      <c r="L5" s="2"/>
      <c r="M5" s="2"/>
      <c r="N5" s="2"/>
      <c r="O5" s="132"/>
      <c r="P5" s="59"/>
    </row>
    <row r="6" spans="2:19" x14ac:dyDescent="0.2">
      <c r="B6" s="6"/>
      <c r="C6" s="170"/>
      <c r="D6" s="211" t="s">
        <v>51</v>
      </c>
      <c r="E6" s="66"/>
      <c r="F6" s="46">
        <f>SUM(J13)</f>
        <v>0</v>
      </c>
      <c r="G6" s="30"/>
      <c r="H6" s="30"/>
      <c r="I6" s="2"/>
      <c r="J6" s="2"/>
      <c r="K6" s="2"/>
      <c r="L6" s="2"/>
      <c r="M6" s="2"/>
      <c r="N6" s="2"/>
      <c r="O6" s="132"/>
      <c r="P6" s="59"/>
      <c r="Q6" s="126"/>
      <c r="R6" s="126"/>
      <c r="S6" s="126"/>
    </row>
    <row r="7" spans="2:19" x14ac:dyDescent="0.2">
      <c r="B7" s="6"/>
      <c r="C7" s="170"/>
      <c r="D7" s="211" t="s">
        <v>17</v>
      </c>
      <c r="E7" s="43"/>
      <c r="F7" s="47">
        <f>SUM(F5-F6)</f>
        <v>0</v>
      </c>
      <c r="G7" s="30"/>
      <c r="H7" s="30"/>
      <c r="I7" s="2"/>
      <c r="J7" s="2"/>
      <c r="K7" s="2"/>
      <c r="L7" s="2"/>
      <c r="M7" s="2"/>
      <c r="N7" s="2"/>
      <c r="O7" s="132"/>
      <c r="P7" s="59"/>
      <c r="Q7" s="127"/>
    </row>
    <row r="8" spans="2:19" x14ac:dyDescent="0.2">
      <c r="B8" s="6"/>
      <c r="C8" s="170"/>
      <c r="D8" s="212" t="s">
        <v>3</v>
      </c>
      <c r="E8" s="43"/>
      <c r="F8" s="48">
        <f>SUM(M13)</f>
        <v>0</v>
      </c>
      <c r="G8" s="30"/>
      <c r="H8" s="30"/>
      <c r="I8" s="2"/>
      <c r="J8" s="2"/>
      <c r="K8" s="2"/>
      <c r="L8" s="2"/>
      <c r="M8" s="2"/>
      <c r="N8" s="2"/>
      <c r="O8" s="132"/>
      <c r="P8" s="59"/>
      <c r="Q8" s="127"/>
    </row>
    <row r="9" spans="2:19" x14ac:dyDescent="0.2">
      <c r="B9" s="6"/>
      <c r="C9" s="170"/>
      <c r="D9" s="213" t="s">
        <v>4</v>
      </c>
      <c r="E9" s="44"/>
      <c r="F9" s="48">
        <f>SUM(N13)</f>
        <v>0</v>
      </c>
      <c r="G9" s="30"/>
      <c r="H9" s="30"/>
      <c r="I9" s="2"/>
      <c r="J9" s="2"/>
      <c r="K9" s="2"/>
      <c r="L9" s="2"/>
      <c r="M9" s="2"/>
      <c r="N9" s="2"/>
      <c r="O9" s="132"/>
      <c r="P9" s="59"/>
      <c r="Q9" s="128"/>
      <c r="R9" s="129"/>
    </row>
    <row r="10" spans="2:19" x14ac:dyDescent="0.2">
      <c r="B10" s="6"/>
      <c r="C10" s="170"/>
      <c r="D10" s="213" t="s">
        <v>2</v>
      </c>
      <c r="E10" s="44"/>
      <c r="F10" s="48">
        <f>SUM(F8-F9)</f>
        <v>0</v>
      </c>
      <c r="G10" s="30"/>
      <c r="H10" s="30"/>
      <c r="I10" s="2"/>
      <c r="J10" s="2"/>
      <c r="K10" s="2"/>
      <c r="L10" s="2"/>
      <c r="M10" s="2"/>
      <c r="N10" s="2"/>
      <c r="O10" s="132"/>
      <c r="P10" s="59"/>
    </row>
    <row r="11" spans="2:19" ht="13.5" thickBot="1" x14ac:dyDescent="0.25">
      <c r="B11" s="6"/>
      <c r="C11" s="172"/>
      <c r="D11" s="214" t="s">
        <v>80</v>
      </c>
      <c r="E11" s="45"/>
      <c r="F11" s="111">
        <f>COUNTA(D15:D87)</f>
        <v>0</v>
      </c>
      <c r="G11" s="110"/>
      <c r="H11" s="110"/>
      <c r="I11" s="2"/>
      <c r="J11" s="2"/>
      <c r="K11" s="2"/>
      <c r="L11" s="2"/>
      <c r="M11" s="2"/>
      <c r="N11" s="2"/>
      <c r="O11" s="132"/>
      <c r="P11" s="59"/>
    </row>
    <row r="12" spans="2:19" ht="13.5" thickBot="1" x14ac:dyDescent="0.25">
      <c r="B12" s="6"/>
      <c r="C12" s="2"/>
      <c r="D12" s="50"/>
      <c r="E12" s="50"/>
      <c r="F12" s="110"/>
      <c r="G12" s="110"/>
      <c r="H12" s="110"/>
      <c r="I12" s="2"/>
      <c r="J12" s="2"/>
      <c r="K12" s="2"/>
      <c r="L12" s="2"/>
      <c r="M12" s="2"/>
      <c r="N12" s="2"/>
      <c r="O12" s="132"/>
      <c r="P12" s="59"/>
    </row>
    <row r="13" spans="2:19" x14ac:dyDescent="0.2">
      <c r="B13" s="6"/>
      <c r="C13" s="176"/>
      <c r="D13" s="175"/>
      <c r="E13" s="33"/>
      <c r="F13" s="117"/>
      <c r="G13" s="117"/>
      <c r="H13" s="117">
        <f t="shared" ref="H13:N13" si="0">SUM(H15:H87)</f>
        <v>0</v>
      </c>
      <c r="I13" s="116">
        <f t="shared" si="0"/>
        <v>0</v>
      </c>
      <c r="J13" s="116">
        <f t="shared" si="0"/>
        <v>0</v>
      </c>
      <c r="K13" s="116">
        <f t="shared" si="0"/>
        <v>0</v>
      </c>
      <c r="L13" s="116">
        <f t="shared" si="0"/>
        <v>0</v>
      </c>
      <c r="M13" s="116">
        <f t="shared" si="0"/>
        <v>0</v>
      </c>
      <c r="N13" s="171">
        <f t="shared" si="0"/>
        <v>0</v>
      </c>
      <c r="O13" s="174"/>
      <c r="P13" s="59"/>
    </row>
    <row r="14" spans="2:19" x14ac:dyDescent="0.2">
      <c r="B14" s="6"/>
      <c r="C14" s="182" t="s">
        <v>103</v>
      </c>
      <c r="D14" s="168" t="s">
        <v>1</v>
      </c>
      <c r="E14" s="95" t="s">
        <v>22</v>
      </c>
      <c r="F14" s="95" t="s">
        <v>88</v>
      </c>
      <c r="G14" s="276" t="s">
        <v>92</v>
      </c>
      <c r="H14" s="276" t="s">
        <v>95</v>
      </c>
      <c r="I14" s="95" t="s">
        <v>29</v>
      </c>
      <c r="J14" s="95" t="s">
        <v>50</v>
      </c>
      <c r="K14" s="95" t="s">
        <v>28</v>
      </c>
      <c r="L14" s="96" t="s">
        <v>6</v>
      </c>
      <c r="M14" s="97" t="s">
        <v>3</v>
      </c>
      <c r="N14" s="96" t="s">
        <v>4</v>
      </c>
      <c r="O14" s="181" t="s">
        <v>103</v>
      </c>
      <c r="P14" s="101"/>
    </row>
    <row r="15" spans="2:19" x14ac:dyDescent="0.2">
      <c r="B15" s="6"/>
      <c r="C15" s="177">
        <v>1</v>
      </c>
      <c r="D15" s="82"/>
      <c r="E15" s="83"/>
      <c r="F15" s="84"/>
      <c r="G15" s="84"/>
      <c r="H15" s="84"/>
      <c r="I15" s="296"/>
      <c r="J15" s="24">
        <f>I15-M15</f>
        <v>0</v>
      </c>
      <c r="K15" s="277"/>
      <c r="L15" s="87">
        <f>K15-N15</f>
        <v>0</v>
      </c>
      <c r="M15" s="18">
        <f>IF(OR(F15=Konti!$D$24,F15=Konti!$D$27,F15=Konti!$D$37),0,I15*0.2)</f>
        <v>0</v>
      </c>
      <c r="N15" s="24">
        <f>K15*0.2</f>
        <v>0</v>
      </c>
      <c r="O15" s="180">
        <v>1</v>
      </c>
      <c r="P15" s="101"/>
    </row>
    <row r="16" spans="2:19" x14ac:dyDescent="0.2">
      <c r="B16" s="6"/>
      <c r="C16" s="187">
        <v>2</v>
      </c>
      <c r="D16" s="82"/>
      <c r="E16" s="83"/>
      <c r="F16" s="84"/>
      <c r="G16" s="84"/>
      <c r="H16" s="84"/>
      <c r="I16" s="86"/>
      <c r="J16" s="24">
        <f t="shared" ref="J16:J86" si="1">I16-M16</f>
        <v>0</v>
      </c>
      <c r="K16" s="277"/>
      <c r="L16" s="87">
        <f t="shared" ref="L16:L86" si="2">K16-N16</f>
        <v>0</v>
      </c>
      <c r="M16" s="18">
        <f>IF(OR(F16=Konti!$D$24,F16=Konti!$D$27,F16=Konti!$D$37),0,I16*0.2)</f>
        <v>0</v>
      </c>
      <c r="N16" s="24">
        <f t="shared" ref="N16:N86" si="3">K16*0.2</f>
        <v>0</v>
      </c>
      <c r="O16" s="180">
        <v>2</v>
      </c>
      <c r="P16" s="101"/>
    </row>
    <row r="17" spans="2:16" x14ac:dyDescent="0.2">
      <c r="B17" s="6"/>
      <c r="C17" s="187">
        <v>3</v>
      </c>
      <c r="D17" s="82"/>
      <c r="E17" s="83"/>
      <c r="F17" s="84"/>
      <c r="G17" s="84"/>
      <c r="H17" s="84"/>
      <c r="I17" s="86"/>
      <c r="J17" s="24">
        <f t="shared" si="1"/>
        <v>0</v>
      </c>
      <c r="K17" s="277"/>
      <c r="L17" s="87">
        <f t="shared" si="2"/>
        <v>0</v>
      </c>
      <c r="M17" s="18">
        <f>IF(OR(F17=Konti!$D$24,F17=Konti!$D$27,F17=Konti!$D$37),0,I17*0.2)</f>
        <v>0</v>
      </c>
      <c r="N17" s="24">
        <f t="shared" si="3"/>
        <v>0</v>
      </c>
      <c r="O17" s="180">
        <v>3</v>
      </c>
      <c r="P17" s="101"/>
    </row>
    <row r="18" spans="2:16" x14ac:dyDescent="0.2">
      <c r="B18" s="6"/>
      <c r="C18" s="187">
        <v>4</v>
      </c>
      <c r="D18" s="82"/>
      <c r="E18" s="83"/>
      <c r="F18" s="84"/>
      <c r="G18" s="84"/>
      <c r="H18" s="84"/>
      <c r="I18" s="86"/>
      <c r="J18" s="24">
        <f t="shared" si="1"/>
        <v>0</v>
      </c>
      <c r="K18" s="277"/>
      <c r="L18" s="87">
        <f t="shared" si="2"/>
        <v>0</v>
      </c>
      <c r="M18" s="18">
        <f>IF(OR(F18=Konti!$D$24,F18=Konti!$D$27,F18=Konti!$D$37),0,I18*0.2)</f>
        <v>0</v>
      </c>
      <c r="N18" s="24">
        <f t="shared" si="3"/>
        <v>0</v>
      </c>
      <c r="O18" s="180">
        <v>4</v>
      </c>
      <c r="P18" s="101"/>
    </row>
    <row r="19" spans="2:16" x14ac:dyDescent="0.2">
      <c r="B19" s="6"/>
      <c r="C19" s="187">
        <v>5</v>
      </c>
      <c r="D19" s="82"/>
      <c r="E19" s="83"/>
      <c r="F19" s="84"/>
      <c r="G19" s="84"/>
      <c r="H19" s="84"/>
      <c r="I19" s="86"/>
      <c r="J19" s="24">
        <f t="shared" si="1"/>
        <v>0</v>
      </c>
      <c r="K19" s="277"/>
      <c r="L19" s="87">
        <f t="shared" si="2"/>
        <v>0</v>
      </c>
      <c r="M19" s="18">
        <f>IF(OR(F19=Konti!$D$24,F19=Konti!$D$27,F19=Konti!$D$37),0,I19*0.2)</f>
        <v>0</v>
      </c>
      <c r="N19" s="24">
        <f t="shared" si="3"/>
        <v>0</v>
      </c>
      <c r="O19" s="180">
        <v>5</v>
      </c>
      <c r="P19" s="101"/>
    </row>
    <row r="20" spans="2:16" x14ac:dyDescent="0.2">
      <c r="B20" s="6"/>
      <c r="C20" s="187">
        <v>6</v>
      </c>
      <c r="D20" s="82"/>
      <c r="E20" s="83"/>
      <c r="F20" s="84"/>
      <c r="G20" s="84"/>
      <c r="H20" s="84"/>
      <c r="I20" s="86"/>
      <c r="J20" s="24">
        <f t="shared" si="1"/>
        <v>0</v>
      </c>
      <c r="K20" s="277"/>
      <c r="L20" s="87">
        <f t="shared" si="2"/>
        <v>0</v>
      </c>
      <c r="M20" s="18">
        <f>IF(OR(F20=Konti!$D$24,F20=Konti!$D$27,F20=Konti!$D$37),0,I20*0.2)</f>
        <v>0</v>
      </c>
      <c r="N20" s="24">
        <f t="shared" si="3"/>
        <v>0</v>
      </c>
      <c r="O20" s="180">
        <v>6</v>
      </c>
      <c r="P20" s="101"/>
    </row>
    <row r="21" spans="2:16" x14ac:dyDescent="0.2">
      <c r="B21" s="6"/>
      <c r="C21" s="187">
        <v>7</v>
      </c>
      <c r="D21" s="82"/>
      <c r="E21" s="83"/>
      <c r="F21" s="84"/>
      <c r="G21" s="84"/>
      <c r="H21" s="84"/>
      <c r="I21" s="86"/>
      <c r="J21" s="24">
        <f t="shared" si="1"/>
        <v>0</v>
      </c>
      <c r="K21" s="277"/>
      <c r="L21" s="87">
        <f t="shared" si="2"/>
        <v>0</v>
      </c>
      <c r="M21" s="18">
        <f>IF(OR(F21=Konti!$D$24,F21=Konti!$D$27,F21=Konti!$D$37),0,I21*0.2)</f>
        <v>0</v>
      </c>
      <c r="N21" s="24">
        <f t="shared" si="3"/>
        <v>0</v>
      </c>
      <c r="O21" s="180">
        <v>7</v>
      </c>
      <c r="P21" s="101"/>
    </row>
    <row r="22" spans="2:16" x14ac:dyDescent="0.2">
      <c r="B22" s="6"/>
      <c r="C22" s="187">
        <v>8</v>
      </c>
      <c r="D22" s="82"/>
      <c r="E22" s="83"/>
      <c r="F22" s="84"/>
      <c r="G22" s="84"/>
      <c r="H22" s="84"/>
      <c r="I22" s="86"/>
      <c r="J22" s="24">
        <f t="shared" si="1"/>
        <v>0</v>
      </c>
      <c r="K22" s="277"/>
      <c r="L22" s="87">
        <f t="shared" si="2"/>
        <v>0</v>
      </c>
      <c r="M22" s="18">
        <f>IF(OR(F22=Konti!$D$24,F22=Konti!$D$27,F22=Konti!$D$37),0,I22*0.2)</f>
        <v>0</v>
      </c>
      <c r="N22" s="24">
        <f t="shared" si="3"/>
        <v>0</v>
      </c>
      <c r="O22" s="180">
        <v>8</v>
      </c>
      <c r="P22" s="101"/>
    </row>
    <row r="23" spans="2:16" x14ac:dyDescent="0.2">
      <c r="B23" s="6"/>
      <c r="C23" s="187">
        <v>9</v>
      </c>
      <c r="D23" s="82"/>
      <c r="E23" s="83"/>
      <c r="F23" s="84"/>
      <c r="G23" s="84"/>
      <c r="H23" s="84"/>
      <c r="I23" s="86"/>
      <c r="J23" s="24">
        <f t="shared" si="1"/>
        <v>0</v>
      </c>
      <c r="K23" s="277"/>
      <c r="L23" s="87">
        <f t="shared" si="2"/>
        <v>0</v>
      </c>
      <c r="M23" s="18">
        <f>IF(OR(F23=Konti!$D$24,F23=Konti!$D$27,F23=Konti!$D$37),0,I23*0.2)</f>
        <v>0</v>
      </c>
      <c r="N23" s="24">
        <f t="shared" si="3"/>
        <v>0</v>
      </c>
      <c r="O23" s="180">
        <v>9</v>
      </c>
      <c r="P23" s="101"/>
    </row>
    <row r="24" spans="2:16" x14ac:dyDescent="0.2">
      <c r="B24" s="6"/>
      <c r="C24" s="187">
        <v>10</v>
      </c>
      <c r="D24" s="82"/>
      <c r="E24" s="83"/>
      <c r="F24" s="84"/>
      <c r="G24" s="84"/>
      <c r="H24" s="84"/>
      <c r="I24" s="86"/>
      <c r="J24" s="24">
        <f t="shared" si="1"/>
        <v>0</v>
      </c>
      <c r="K24" s="277"/>
      <c r="L24" s="87">
        <f t="shared" si="2"/>
        <v>0</v>
      </c>
      <c r="M24" s="18">
        <f>IF(OR(F24=Konti!$D$24,F24=Konti!$D$27,F24=Konti!$D$37),0,I24*0.2)</f>
        <v>0</v>
      </c>
      <c r="N24" s="24">
        <f t="shared" si="3"/>
        <v>0</v>
      </c>
      <c r="O24" s="180">
        <v>10</v>
      </c>
      <c r="P24" s="101"/>
    </row>
    <row r="25" spans="2:16" x14ac:dyDescent="0.2">
      <c r="B25" s="6"/>
      <c r="C25" s="187">
        <v>11</v>
      </c>
      <c r="D25" s="82"/>
      <c r="E25" s="83"/>
      <c r="F25" s="84"/>
      <c r="G25" s="84"/>
      <c r="H25" s="84"/>
      <c r="I25" s="86"/>
      <c r="J25" s="24">
        <f t="shared" si="1"/>
        <v>0</v>
      </c>
      <c r="K25" s="277"/>
      <c r="L25" s="87">
        <f t="shared" si="2"/>
        <v>0</v>
      </c>
      <c r="M25" s="18">
        <f>IF(OR(F25=Konti!$D$24,F25=Konti!$D$27,F25=Konti!$D$37),0,I25*0.2)</f>
        <v>0</v>
      </c>
      <c r="N25" s="24">
        <f t="shared" si="3"/>
        <v>0</v>
      </c>
      <c r="O25" s="180">
        <v>11</v>
      </c>
      <c r="P25" s="101"/>
    </row>
    <row r="26" spans="2:16" x14ac:dyDescent="0.2">
      <c r="B26" s="6"/>
      <c r="C26" s="187">
        <v>12</v>
      </c>
      <c r="D26" s="82"/>
      <c r="E26" s="83"/>
      <c r="F26" s="84"/>
      <c r="G26" s="84"/>
      <c r="H26" s="84"/>
      <c r="I26" s="86"/>
      <c r="J26" s="24">
        <f t="shared" si="1"/>
        <v>0</v>
      </c>
      <c r="K26" s="277"/>
      <c r="L26" s="87">
        <f t="shared" si="2"/>
        <v>0</v>
      </c>
      <c r="M26" s="18">
        <f>IF(OR(F26=Konti!$D$24,F26=Konti!$D$27,F26=Konti!$D$37),0,I26*0.2)</f>
        <v>0</v>
      </c>
      <c r="N26" s="24">
        <f t="shared" si="3"/>
        <v>0</v>
      </c>
      <c r="O26" s="180">
        <v>12</v>
      </c>
      <c r="P26" s="101"/>
    </row>
    <row r="27" spans="2:16" x14ac:dyDescent="0.2">
      <c r="B27" s="6"/>
      <c r="C27" s="187">
        <v>13</v>
      </c>
      <c r="D27" s="82"/>
      <c r="E27" s="83"/>
      <c r="F27" s="84"/>
      <c r="G27" s="84"/>
      <c r="H27" s="84"/>
      <c r="I27" s="86"/>
      <c r="J27" s="24">
        <f t="shared" si="1"/>
        <v>0</v>
      </c>
      <c r="K27" s="277"/>
      <c r="L27" s="87">
        <f t="shared" si="2"/>
        <v>0</v>
      </c>
      <c r="M27" s="18">
        <f>IF(OR(F27=Konti!$D$24,F27=Konti!$D$27,F27=Konti!$D$37),0,I27*0.2)</f>
        <v>0</v>
      </c>
      <c r="N27" s="24">
        <f t="shared" si="3"/>
        <v>0</v>
      </c>
      <c r="O27" s="180">
        <v>13</v>
      </c>
      <c r="P27" s="101"/>
    </row>
    <row r="28" spans="2:16" x14ac:dyDescent="0.2">
      <c r="B28" s="6"/>
      <c r="C28" s="187">
        <v>14</v>
      </c>
      <c r="D28" s="82"/>
      <c r="E28" s="83"/>
      <c r="F28" s="84"/>
      <c r="G28" s="84"/>
      <c r="H28" s="84"/>
      <c r="I28" s="86"/>
      <c r="J28" s="24">
        <f t="shared" si="1"/>
        <v>0</v>
      </c>
      <c r="K28" s="277"/>
      <c r="L28" s="87">
        <f t="shared" si="2"/>
        <v>0</v>
      </c>
      <c r="M28" s="18">
        <f>IF(OR(F28=Konti!$D$24,F28=Konti!$D$27,F28=Konti!$D$37),0,I28*0.2)</f>
        <v>0</v>
      </c>
      <c r="N28" s="24">
        <f t="shared" si="3"/>
        <v>0</v>
      </c>
      <c r="O28" s="180">
        <v>14</v>
      </c>
      <c r="P28" s="101"/>
    </row>
    <row r="29" spans="2:16" x14ac:dyDescent="0.2">
      <c r="B29" s="6"/>
      <c r="C29" s="187">
        <v>15</v>
      </c>
      <c r="D29" s="82"/>
      <c r="E29" s="83"/>
      <c r="F29" s="84"/>
      <c r="G29" s="84"/>
      <c r="H29" s="84"/>
      <c r="I29" s="86"/>
      <c r="J29" s="24">
        <f t="shared" si="1"/>
        <v>0</v>
      </c>
      <c r="K29" s="277"/>
      <c r="L29" s="87">
        <f t="shared" si="2"/>
        <v>0</v>
      </c>
      <c r="M29" s="18">
        <f>IF(OR(F29=Konti!$D$24,F29=Konti!$D$27,F29=Konti!$D$37),0,I29*0.2)</f>
        <v>0</v>
      </c>
      <c r="N29" s="24">
        <f t="shared" si="3"/>
        <v>0</v>
      </c>
      <c r="O29" s="180">
        <v>15</v>
      </c>
      <c r="P29" s="101"/>
    </row>
    <row r="30" spans="2:16" x14ac:dyDescent="0.2">
      <c r="B30" s="6"/>
      <c r="C30" s="187">
        <v>16</v>
      </c>
      <c r="D30" s="82"/>
      <c r="E30" s="83"/>
      <c r="F30" s="84"/>
      <c r="G30" s="84"/>
      <c r="H30" s="84"/>
      <c r="I30" s="86"/>
      <c r="J30" s="24">
        <f t="shared" si="1"/>
        <v>0</v>
      </c>
      <c r="K30" s="277"/>
      <c r="L30" s="87">
        <f t="shared" si="2"/>
        <v>0</v>
      </c>
      <c r="M30" s="18">
        <f>IF(OR(F30=Konti!$D$24,F30=Konti!$D$27,F30=Konti!$D$37),0,I30*0.2)</f>
        <v>0</v>
      </c>
      <c r="N30" s="24">
        <f t="shared" si="3"/>
        <v>0</v>
      </c>
      <c r="O30" s="180">
        <v>16</v>
      </c>
      <c r="P30" s="101"/>
    </row>
    <row r="31" spans="2:16" x14ac:dyDescent="0.2">
      <c r="B31" s="6"/>
      <c r="C31" s="187">
        <v>17</v>
      </c>
      <c r="D31" s="82"/>
      <c r="E31" s="83"/>
      <c r="F31" s="84"/>
      <c r="G31" s="84"/>
      <c r="H31" s="84"/>
      <c r="I31" s="86"/>
      <c r="J31" s="24">
        <f t="shared" si="1"/>
        <v>0</v>
      </c>
      <c r="K31" s="277"/>
      <c r="L31" s="87">
        <f t="shared" si="2"/>
        <v>0</v>
      </c>
      <c r="M31" s="18">
        <f>IF(OR(F31=Konti!$D$24,F31=Konti!$D$27,F31=Konti!$D$37),0,I31*0.2)</f>
        <v>0</v>
      </c>
      <c r="N31" s="24">
        <f t="shared" si="3"/>
        <v>0</v>
      </c>
      <c r="O31" s="180">
        <v>17</v>
      </c>
      <c r="P31" s="101"/>
    </row>
    <row r="32" spans="2:16" x14ac:dyDescent="0.2">
      <c r="B32" s="6"/>
      <c r="C32" s="187">
        <v>18</v>
      </c>
      <c r="D32" s="82"/>
      <c r="E32" s="83"/>
      <c r="F32" s="84"/>
      <c r="G32" s="84"/>
      <c r="H32" s="84"/>
      <c r="I32" s="86"/>
      <c r="J32" s="24">
        <f t="shared" si="1"/>
        <v>0</v>
      </c>
      <c r="K32" s="277"/>
      <c r="L32" s="87">
        <f t="shared" si="2"/>
        <v>0</v>
      </c>
      <c r="M32" s="18">
        <f>IF(OR(F32=Konti!$D$24,F32=Konti!$D$27,F32=Konti!$D$37),0,I32*0.2)</f>
        <v>0</v>
      </c>
      <c r="N32" s="24">
        <f t="shared" si="3"/>
        <v>0</v>
      </c>
      <c r="O32" s="180">
        <v>18</v>
      </c>
      <c r="P32" s="101"/>
    </row>
    <row r="33" spans="2:16" x14ac:dyDescent="0.2">
      <c r="B33" s="6"/>
      <c r="C33" s="187">
        <v>19</v>
      </c>
      <c r="D33" s="82"/>
      <c r="E33" s="83"/>
      <c r="F33" s="84"/>
      <c r="G33" s="84"/>
      <c r="H33" s="84"/>
      <c r="I33" s="86"/>
      <c r="J33" s="24">
        <f t="shared" si="1"/>
        <v>0</v>
      </c>
      <c r="K33" s="277"/>
      <c r="L33" s="87">
        <f t="shared" si="2"/>
        <v>0</v>
      </c>
      <c r="M33" s="18">
        <f>IF(OR(F33=Konti!$D$24,F33=Konti!$D$27,F33=Konti!$D$37),0,I33*0.2)</f>
        <v>0</v>
      </c>
      <c r="N33" s="24">
        <f t="shared" si="3"/>
        <v>0</v>
      </c>
      <c r="O33" s="180">
        <v>19</v>
      </c>
      <c r="P33" s="101"/>
    </row>
    <row r="34" spans="2:16" x14ac:dyDescent="0.2">
      <c r="B34" s="6"/>
      <c r="C34" s="187">
        <v>20</v>
      </c>
      <c r="D34" s="82"/>
      <c r="E34" s="83"/>
      <c r="F34" s="84"/>
      <c r="G34" s="84"/>
      <c r="H34" s="84"/>
      <c r="I34" s="86"/>
      <c r="J34" s="24">
        <f t="shared" si="1"/>
        <v>0</v>
      </c>
      <c r="K34" s="277"/>
      <c r="L34" s="87">
        <f t="shared" si="2"/>
        <v>0</v>
      </c>
      <c r="M34" s="18">
        <f>IF(OR(F34=Konti!$D$24,F34=Konti!$D$27,F34=Konti!$D$37),0,I34*0.2)</f>
        <v>0</v>
      </c>
      <c r="N34" s="24">
        <f t="shared" si="3"/>
        <v>0</v>
      </c>
      <c r="O34" s="180">
        <v>20</v>
      </c>
      <c r="P34" s="101"/>
    </row>
    <row r="35" spans="2:16" x14ac:dyDescent="0.2">
      <c r="B35" s="6"/>
      <c r="C35" s="187">
        <v>21</v>
      </c>
      <c r="D35" s="82"/>
      <c r="E35" s="83"/>
      <c r="F35" s="84"/>
      <c r="G35" s="84"/>
      <c r="H35" s="84"/>
      <c r="I35" s="86"/>
      <c r="J35" s="24">
        <f t="shared" si="1"/>
        <v>0</v>
      </c>
      <c r="K35" s="277"/>
      <c r="L35" s="87">
        <f t="shared" si="2"/>
        <v>0</v>
      </c>
      <c r="M35" s="18">
        <f>IF(OR(F35=Konti!$D$24,F35=Konti!$D$27,F35=Konti!$D$37),0,I35*0.2)</f>
        <v>0</v>
      </c>
      <c r="N35" s="24">
        <f t="shared" si="3"/>
        <v>0</v>
      </c>
      <c r="O35" s="180">
        <v>21</v>
      </c>
      <c r="P35" s="101"/>
    </row>
    <row r="36" spans="2:16" x14ac:dyDescent="0.2">
      <c r="B36" s="6"/>
      <c r="C36" s="187">
        <v>22</v>
      </c>
      <c r="D36" s="82"/>
      <c r="E36" s="83"/>
      <c r="F36" s="84"/>
      <c r="G36" s="84"/>
      <c r="H36" s="84"/>
      <c r="I36" s="86"/>
      <c r="J36" s="24">
        <f t="shared" si="1"/>
        <v>0</v>
      </c>
      <c r="K36" s="277"/>
      <c r="L36" s="87">
        <f t="shared" si="2"/>
        <v>0</v>
      </c>
      <c r="M36" s="18">
        <f>IF(OR(F36=Konti!$D$24,F36=Konti!$D$27,F36=Konti!$D$37),0,I36*0.2)</f>
        <v>0</v>
      </c>
      <c r="N36" s="24">
        <f t="shared" si="3"/>
        <v>0</v>
      </c>
      <c r="O36" s="180">
        <v>22</v>
      </c>
      <c r="P36" s="101"/>
    </row>
    <row r="37" spans="2:16" x14ac:dyDescent="0.2">
      <c r="B37" s="6"/>
      <c r="C37" s="187">
        <v>23</v>
      </c>
      <c r="D37" s="82"/>
      <c r="E37" s="83"/>
      <c r="F37" s="84"/>
      <c r="G37" s="84"/>
      <c r="H37" s="84"/>
      <c r="I37" s="86"/>
      <c r="J37" s="24">
        <f t="shared" si="1"/>
        <v>0</v>
      </c>
      <c r="K37" s="277"/>
      <c r="L37" s="87">
        <f t="shared" si="2"/>
        <v>0</v>
      </c>
      <c r="M37" s="18">
        <f>IF(OR(F37=Konti!$D$24,F37=Konti!$D$27,F37=Konti!$D$37),0,I37*0.2)</f>
        <v>0</v>
      </c>
      <c r="N37" s="24">
        <f t="shared" si="3"/>
        <v>0</v>
      </c>
      <c r="O37" s="180">
        <v>23</v>
      </c>
      <c r="P37" s="101"/>
    </row>
    <row r="38" spans="2:16" x14ac:dyDescent="0.2">
      <c r="B38" s="6"/>
      <c r="C38" s="187">
        <v>24</v>
      </c>
      <c r="D38" s="82"/>
      <c r="E38" s="83"/>
      <c r="F38" s="84"/>
      <c r="G38" s="84"/>
      <c r="H38" s="84"/>
      <c r="I38" s="86"/>
      <c r="J38" s="24">
        <f t="shared" si="1"/>
        <v>0</v>
      </c>
      <c r="K38" s="277"/>
      <c r="L38" s="87">
        <f t="shared" si="2"/>
        <v>0</v>
      </c>
      <c r="M38" s="18">
        <f>IF(OR(F38=Konti!$D$24,F38=Konti!$D$27,F38=Konti!$D$37),0,I38*0.2)</f>
        <v>0</v>
      </c>
      <c r="N38" s="24">
        <f t="shared" si="3"/>
        <v>0</v>
      </c>
      <c r="O38" s="180">
        <v>24</v>
      </c>
      <c r="P38" s="101"/>
    </row>
    <row r="39" spans="2:16" x14ac:dyDescent="0.2">
      <c r="B39" s="6"/>
      <c r="C39" s="187">
        <v>25</v>
      </c>
      <c r="D39" s="82"/>
      <c r="E39" s="83"/>
      <c r="F39" s="84"/>
      <c r="G39" s="84"/>
      <c r="H39" s="84"/>
      <c r="I39" s="86"/>
      <c r="J39" s="24">
        <f t="shared" si="1"/>
        <v>0</v>
      </c>
      <c r="K39" s="277"/>
      <c r="L39" s="87">
        <f t="shared" si="2"/>
        <v>0</v>
      </c>
      <c r="M39" s="18">
        <f>IF(OR(F39=Konti!$D$24,F39=Konti!$D$27,F39=Konti!$D$37),0,I39*0.2)</f>
        <v>0</v>
      </c>
      <c r="N39" s="24">
        <f t="shared" si="3"/>
        <v>0</v>
      </c>
      <c r="O39" s="180">
        <v>25</v>
      </c>
      <c r="P39" s="101"/>
    </row>
    <row r="40" spans="2:16" x14ac:dyDescent="0.2">
      <c r="B40" s="6"/>
      <c r="C40" s="187">
        <v>26</v>
      </c>
      <c r="D40" s="82"/>
      <c r="E40" s="83"/>
      <c r="F40" s="84"/>
      <c r="G40" s="84"/>
      <c r="H40" s="84"/>
      <c r="I40" s="86"/>
      <c r="J40" s="24">
        <f t="shared" si="1"/>
        <v>0</v>
      </c>
      <c r="K40" s="277"/>
      <c r="L40" s="87">
        <f t="shared" si="2"/>
        <v>0</v>
      </c>
      <c r="M40" s="18">
        <f>IF(OR(F40=Konti!$D$24,F40=Konti!$D$27,F40=Konti!$D$37),0,I40*0.2)</f>
        <v>0</v>
      </c>
      <c r="N40" s="24">
        <f t="shared" si="3"/>
        <v>0</v>
      </c>
      <c r="O40" s="180">
        <v>26</v>
      </c>
      <c r="P40" s="101"/>
    </row>
    <row r="41" spans="2:16" x14ac:dyDescent="0.2">
      <c r="B41" s="6"/>
      <c r="C41" s="187">
        <v>27</v>
      </c>
      <c r="D41" s="82"/>
      <c r="E41" s="83"/>
      <c r="F41" s="84"/>
      <c r="G41" s="84"/>
      <c r="H41" s="84"/>
      <c r="I41" s="86"/>
      <c r="J41" s="24">
        <f t="shared" si="1"/>
        <v>0</v>
      </c>
      <c r="K41" s="277"/>
      <c r="L41" s="87">
        <f t="shared" si="2"/>
        <v>0</v>
      </c>
      <c r="M41" s="18">
        <f>IF(OR(F41=Konti!$D$24,F41=Konti!$D$27,F41=Konti!$D$37),0,I41*0.2)</f>
        <v>0</v>
      </c>
      <c r="N41" s="24">
        <f t="shared" si="3"/>
        <v>0</v>
      </c>
      <c r="O41" s="180">
        <v>27</v>
      </c>
      <c r="P41" s="101"/>
    </row>
    <row r="42" spans="2:16" x14ac:dyDescent="0.2">
      <c r="B42" s="6"/>
      <c r="C42" s="187">
        <v>28</v>
      </c>
      <c r="D42" s="82"/>
      <c r="E42" s="83"/>
      <c r="F42" s="84"/>
      <c r="G42" s="84"/>
      <c r="H42" s="84"/>
      <c r="I42" s="86"/>
      <c r="J42" s="24">
        <f t="shared" si="1"/>
        <v>0</v>
      </c>
      <c r="K42" s="277"/>
      <c r="L42" s="87">
        <f t="shared" si="2"/>
        <v>0</v>
      </c>
      <c r="M42" s="18">
        <f>IF(OR(F42=Konti!$D$24,F42=Konti!$D$27,F42=Konti!$D$37),0,I42*0.2)</f>
        <v>0</v>
      </c>
      <c r="N42" s="24">
        <f t="shared" si="3"/>
        <v>0</v>
      </c>
      <c r="O42" s="180">
        <v>28</v>
      </c>
      <c r="P42" s="101"/>
    </row>
    <row r="43" spans="2:16" x14ac:dyDescent="0.2">
      <c r="B43" s="6"/>
      <c r="C43" s="187">
        <v>29</v>
      </c>
      <c r="D43" s="82"/>
      <c r="E43" s="83"/>
      <c r="F43" s="84"/>
      <c r="G43" s="84"/>
      <c r="H43" s="84"/>
      <c r="I43" s="86"/>
      <c r="J43" s="24">
        <f t="shared" si="1"/>
        <v>0</v>
      </c>
      <c r="K43" s="277"/>
      <c r="L43" s="87">
        <f t="shared" si="2"/>
        <v>0</v>
      </c>
      <c r="M43" s="18">
        <f>IF(OR(F43=Konti!$D$24,F43=Konti!$D$27,F43=Konti!$D$37),0,I43*0.2)</f>
        <v>0</v>
      </c>
      <c r="N43" s="24">
        <f t="shared" si="3"/>
        <v>0</v>
      </c>
      <c r="O43" s="180">
        <v>29</v>
      </c>
      <c r="P43" s="101"/>
    </row>
    <row r="44" spans="2:16" x14ac:dyDescent="0.2">
      <c r="B44" s="6"/>
      <c r="C44" s="187">
        <v>30</v>
      </c>
      <c r="D44" s="82"/>
      <c r="E44" s="83"/>
      <c r="F44" s="84"/>
      <c r="G44" s="84"/>
      <c r="H44" s="84"/>
      <c r="I44" s="86"/>
      <c r="J44" s="24">
        <f t="shared" si="1"/>
        <v>0</v>
      </c>
      <c r="K44" s="277"/>
      <c r="L44" s="87">
        <f t="shared" si="2"/>
        <v>0</v>
      </c>
      <c r="M44" s="18">
        <f>IF(OR(F44=Konti!$D$24,F44=Konti!$D$27,F44=Konti!$D$37),0,I44*0.2)</f>
        <v>0</v>
      </c>
      <c r="N44" s="24">
        <f t="shared" si="3"/>
        <v>0</v>
      </c>
      <c r="O44" s="180">
        <v>30</v>
      </c>
      <c r="P44" s="101"/>
    </row>
    <row r="45" spans="2:16" x14ac:dyDescent="0.2">
      <c r="B45" s="6"/>
      <c r="C45" s="187">
        <v>31</v>
      </c>
      <c r="D45" s="82"/>
      <c r="E45" s="83"/>
      <c r="F45" s="84"/>
      <c r="G45" s="84"/>
      <c r="H45" s="84"/>
      <c r="I45" s="86"/>
      <c r="J45" s="24">
        <f t="shared" si="1"/>
        <v>0</v>
      </c>
      <c r="K45" s="277"/>
      <c r="L45" s="87">
        <f t="shared" si="2"/>
        <v>0</v>
      </c>
      <c r="M45" s="18">
        <f>IF(OR(F45=Konti!$D$24,F45=Konti!$D$27,F45=Konti!$D$37),0,I45*0.2)</f>
        <v>0</v>
      </c>
      <c r="N45" s="24">
        <f t="shared" si="3"/>
        <v>0</v>
      </c>
      <c r="O45" s="180">
        <v>31</v>
      </c>
      <c r="P45" s="101"/>
    </row>
    <row r="46" spans="2:16" x14ac:dyDescent="0.2">
      <c r="B46" s="6"/>
      <c r="C46" s="187">
        <v>32</v>
      </c>
      <c r="D46" s="82"/>
      <c r="E46" s="83"/>
      <c r="F46" s="84"/>
      <c r="G46" s="84"/>
      <c r="H46" s="84"/>
      <c r="I46" s="86"/>
      <c r="J46" s="24">
        <f t="shared" si="1"/>
        <v>0</v>
      </c>
      <c r="K46" s="277"/>
      <c r="L46" s="87">
        <f t="shared" si="2"/>
        <v>0</v>
      </c>
      <c r="M46" s="18">
        <f>IF(OR(F46=Konti!$D$24,F46=Konti!$D$27,F46=Konti!$D$37),0,I46*0.2)</f>
        <v>0</v>
      </c>
      <c r="N46" s="24">
        <f t="shared" si="3"/>
        <v>0</v>
      </c>
      <c r="O46" s="180">
        <v>32</v>
      </c>
      <c r="P46" s="101"/>
    </row>
    <row r="47" spans="2:16" x14ac:dyDescent="0.2">
      <c r="B47" s="6"/>
      <c r="C47" s="187">
        <v>33</v>
      </c>
      <c r="D47" s="82"/>
      <c r="E47" s="83"/>
      <c r="F47" s="84"/>
      <c r="G47" s="84"/>
      <c r="H47" s="84"/>
      <c r="I47" s="86"/>
      <c r="J47" s="24">
        <f t="shared" si="1"/>
        <v>0</v>
      </c>
      <c r="K47" s="277"/>
      <c r="L47" s="87">
        <f t="shared" si="2"/>
        <v>0</v>
      </c>
      <c r="M47" s="18">
        <f>IF(OR(F47=Konti!$D$24,F47=Konti!$D$27,F47=Konti!$D$37),0,I47*0.2)</f>
        <v>0</v>
      </c>
      <c r="N47" s="24">
        <f t="shared" si="3"/>
        <v>0</v>
      </c>
      <c r="O47" s="180">
        <v>33</v>
      </c>
      <c r="P47" s="101"/>
    </row>
    <row r="48" spans="2:16" x14ac:dyDescent="0.2">
      <c r="B48" s="6"/>
      <c r="C48" s="187">
        <v>34</v>
      </c>
      <c r="D48" s="82"/>
      <c r="E48" s="83"/>
      <c r="F48" s="84"/>
      <c r="G48" s="84"/>
      <c r="H48" s="84"/>
      <c r="I48" s="86"/>
      <c r="J48" s="24">
        <f t="shared" si="1"/>
        <v>0</v>
      </c>
      <c r="K48" s="277"/>
      <c r="L48" s="87">
        <f t="shared" si="2"/>
        <v>0</v>
      </c>
      <c r="M48" s="18">
        <f>IF(OR(F48=Konti!$D$24,F48=Konti!$D$27,F48=Konti!$D$37),0,I48*0.2)</f>
        <v>0</v>
      </c>
      <c r="N48" s="24">
        <f t="shared" si="3"/>
        <v>0</v>
      </c>
      <c r="O48" s="180">
        <v>34</v>
      </c>
      <c r="P48" s="101"/>
    </row>
    <row r="49" spans="2:16" x14ac:dyDescent="0.2">
      <c r="B49" s="6"/>
      <c r="C49" s="187">
        <v>35</v>
      </c>
      <c r="D49" s="82"/>
      <c r="E49" s="83"/>
      <c r="F49" s="84"/>
      <c r="G49" s="84"/>
      <c r="H49" s="84"/>
      <c r="I49" s="86"/>
      <c r="J49" s="24">
        <f t="shared" si="1"/>
        <v>0</v>
      </c>
      <c r="K49" s="277"/>
      <c r="L49" s="87">
        <f t="shared" si="2"/>
        <v>0</v>
      </c>
      <c r="M49" s="18">
        <f>IF(OR(F49=Konti!$D$24,F49=Konti!$D$27,F49=Konti!$D$37),0,I49*0.2)</f>
        <v>0</v>
      </c>
      <c r="N49" s="24">
        <f t="shared" si="3"/>
        <v>0</v>
      </c>
      <c r="O49" s="180">
        <v>35</v>
      </c>
      <c r="P49" s="101"/>
    </row>
    <row r="50" spans="2:16" x14ac:dyDescent="0.2">
      <c r="B50" s="6"/>
      <c r="C50" s="187">
        <v>36</v>
      </c>
      <c r="D50" s="82"/>
      <c r="E50" s="83"/>
      <c r="F50" s="84"/>
      <c r="G50" s="84"/>
      <c r="H50" s="84"/>
      <c r="I50" s="86"/>
      <c r="J50" s="24">
        <f t="shared" si="1"/>
        <v>0</v>
      </c>
      <c r="K50" s="277"/>
      <c r="L50" s="87">
        <f t="shared" si="2"/>
        <v>0</v>
      </c>
      <c r="M50" s="18">
        <f>IF(OR(F50=Konti!$D$24,F50=Konti!$D$27,F50=Konti!$D$37),0,I50*0.2)</f>
        <v>0</v>
      </c>
      <c r="N50" s="24">
        <f t="shared" si="3"/>
        <v>0</v>
      </c>
      <c r="O50" s="180">
        <v>36</v>
      </c>
      <c r="P50" s="101"/>
    </row>
    <row r="51" spans="2:16" x14ac:dyDescent="0.2">
      <c r="B51" s="6"/>
      <c r="C51" s="187">
        <v>37</v>
      </c>
      <c r="D51" s="82"/>
      <c r="E51" s="83"/>
      <c r="F51" s="84"/>
      <c r="G51" s="84"/>
      <c r="H51" s="84"/>
      <c r="I51" s="86"/>
      <c r="J51" s="24">
        <f t="shared" si="1"/>
        <v>0</v>
      </c>
      <c r="K51" s="277"/>
      <c r="L51" s="87">
        <f t="shared" si="2"/>
        <v>0</v>
      </c>
      <c r="M51" s="18">
        <f>IF(OR(F51=Konti!$D$24,F51=Konti!$D$27,F51=Konti!$D$37),0,I51*0.2)</f>
        <v>0</v>
      </c>
      <c r="N51" s="24">
        <f t="shared" si="3"/>
        <v>0</v>
      </c>
      <c r="O51" s="180">
        <v>37</v>
      </c>
      <c r="P51" s="101"/>
    </row>
    <row r="52" spans="2:16" x14ac:dyDescent="0.2">
      <c r="B52" s="6"/>
      <c r="C52" s="187">
        <v>38</v>
      </c>
      <c r="D52" s="82"/>
      <c r="E52" s="83"/>
      <c r="F52" s="84"/>
      <c r="G52" s="84"/>
      <c r="H52" s="84"/>
      <c r="I52" s="86"/>
      <c r="J52" s="24">
        <f t="shared" si="1"/>
        <v>0</v>
      </c>
      <c r="K52" s="277"/>
      <c r="L52" s="87">
        <f t="shared" si="2"/>
        <v>0</v>
      </c>
      <c r="M52" s="18">
        <f>IF(OR(F52=Konti!$D$24,F52=Konti!$D$27,F52=Konti!$D$37),0,I52*0.2)</f>
        <v>0</v>
      </c>
      <c r="N52" s="24">
        <f t="shared" si="3"/>
        <v>0</v>
      </c>
      <c r="O52" s="180">
        <v>38</v>
      </c>
      <c r="P52" s="101"/>
    </row>
    <row r="53" spans="2:16" x14ac:dyDescent="0.2">
      <c r="B53" s="6"/>
      <c r="C53" s="187">
        <v>39</v>
      </c>
      <c r="D53" s="82"/>
      <c r="E53" s="83"/>
      <c r="F53" s="84"/>
      <c r="G53" s="84"/>
      <c r="H53" s="84"/>
      <c r="I53" s="86"/>
      <c r="J53" s="24">
        <f t="shared" si="1"/>
        <v>0</v>
      </c>
      <c r="K53" s="277"/>
      <c r="L53" s="87">
        <f t="shared" si="2"/>
        <v>0</v>
      </c>
      <c r="M53" s="18">
        <f>IF(OR(F53=Konti!$D$24,F53=Konti!$D$27,F53=Konti!$D$37),0,I53*0.2)</f>
        <v>0</v>
      </c>
      <c r="N53" s="24">
        <f t="shared" si="3"/>
        <v>0</v>
      </c>
      <c r="O53" s="180">
        <v>39</v>
      </c>
      <c r="P53" s="101"/>
    </row>
    <row r="54" spans="2:16" x14ac:dyDescent="0.2">
      <c r="B54" s="6"/>
      <c r="C54" s="187">
        <v>40</v>
      </c>
      <c r="D54" s="82"/>
      <c r="E54" s="83"/>
      <c r="F54" s="84"/>
      <c r="G54" s="84"/>
      <c r="H54" s="84"/>
      <c r="I54" s="86"/>
      <c r="J54" s="24">
        <f t="shared" si="1"/>
        <v>0</v>
      </c>
      <c r="K54" s="277"/>
      <c r="L54" s="87">
        <f t="shared" si="2"/>
        <v>0</v>
      </c>
      <c r="M54" s="18">
        <f>IF(OR(F54=Konti!$D$24,F54=Konti!$D$27,F54=Konti!$D$37),0,I54*0.2)</f>
        <v>0</v>
      </c>
      <c r="N54" s="24">
        <f t="shared" si="3"/>
        <v>0</v>
      </c>
      <c r="O54" s="180">
        <v>40</v>
      </c>
      <c r="P54" s="101"/>
    </row>
    <row r="55" spans="2:16" x14ac:dyDescent="0.2">
      <c r="B55" s="6"/>
      <c r="C55" s="187">
        <v>41</v>
      </c>
      <c r="D55" s="82"/>
      <c r="E55" s="83"/>
      <c r="F55" s="84"/>
      <c r="G55" s="84"/>
      <c r="H55" s="84"/>
      <c r="I55" s="86"/>
      <c r="J55" s="24">
        <f t="shared" si="1"/>
        <v>0</v>
      </c>
      <c r="K55" s="277"/>
      <c r="L55" s="87">
        <f t="shared" si="2"/>
        <v>0</v>
      </c>
      <c r="M55" s="18">
        <f>IF(OR(F55=Konti!$D$24,F55=Konti!$D$27,F55=Konti!$D$37),0,I55*0.2)</f>
        <v>0</v>
      </c>
      <c r="N55" s="24">
        <f t="shared" si="3"/>
        <v>0</v>
      </c>
      <c r="O55" s="180">
        <v>41</v>
      </c>
      <c r="P55" s="101"/>
    </row>
    <row r="56" spans="2:16" x14ac:dyDescent="0.2">
      <c r="B56" s="6"/>
      <c r="C56" s="187">
        <v>42</v>
      </c>
      <c r="D56" s="82"/>
      <c r="E56" s="83"/>
      <c r="F56" s="84"/>
      <c r="G56" s="84"/>
      <c r="H56" s="84"/>
      <c r="I56" s="86"/>
      <c r="J56" s="24">
        <f t="shared" si="1"/>
        <v>0</v>
      </c>
      <c r="K56" s="277"/>
      <c r="L56" s="87">
        <f t="shared" si="2"/>
        <v>0</v>
      </c>
      <c r="M56" s="18">
        <f>IF(OR(F56=Konti!$D$24,F56=Konti!$D$27,F56=Konti!$D$37),0,I56*0.2)</f>
        <v>0</v>
      </c>
      <c r="N56" s="24">
        <f t="shared" si="3"/>
        <v>0</v>
      </c>
      <c r="O56" s="180">
        <v>42</v>
      </c>
      <c r="P56" s="101"/>
    </row>
    <row r="57" spans="2:16" x14ac:dyDescent="0.2">
      <c r="B57" s="6"/>
      <c r="C57" s="187">
        <v>43</v>
      </c>
      <c r="D57" s="82"/>
      <c r="E57" s="83"/>
      <c r="F57" s="84"/>
      <c r="G57" s="84"/>
      <c r="H57" s="84"/>
      <c r="I57" s="86"/>
      <c r="J57" s="24">
        <f t="shared" si="1"/>
        <v>0</v>
      </c>
      <c r="K57" s="277"/>
      <c r="L57" s="87">
        <f t="shared" si="2"/>
        <v>0</v>
      </c>
      <c r="M57" s="18">
        <f>IF(OR(F57=Konti!$D$24,F57=Konti!$D$27,F57=Konti!$D$37),0,I57*0.2)</f>
        <v>0</v>
      </c>
      <c r="N57" s="24">
        <f t="shared" si="3"/>
        <v>0</v>
      </c>
      <c r="O57" s="180">
        <v>43</v>
      </c>
      <c r="P57" s="101"/>
    </row>
    <row r="58" spans="2:16" x14ac:dyDescent="0.2">
      <c r="B58" s="6"/>
      <c r="C58" s="187">
        <v>44</v>
      </c>
      <c r="D58" s="82"/>
      <c r="E58" s="83"/>
      <c r="F58" s="84"/>
      <c r="G58" s="84"/>
      <c r="H58" s="84"/>
      <c r="I58" s="86"/>
      <c r="J58" s="24">
        <f t="shared" si="1"/>
        <v>0</v>
      </c>
      <c r="K58" s="277"/>
      <c r="L58" s="87">
        <f t="shared" si="2"/>
        <v>0</v>
      </c>
      <c r="M58" s="18">
        <f>IF(OR(F58=Konti!$D$24,F58=Konti!$D$27,F58=Konti!$D$37),0,I58*0.2)</f>
        <v>0</v>
      </c>
      <c r="N58" s="24">
        <f t="shared" si="3"/>
        <v>0</v>
      </c>
      <c r="O58" s="180">
        <v>44</v>
      </c>
      <c r="P58" s="101"/>
    </row>
    <row r="59" spans="2:16" x14ac:dyDescent="0.2">
      <c r="B59" s="6"/>
      <c r="C59" s="187">
        <v>45</v>
      </c>
      <c r="D59" s="82"/>
      <c r="E59" s="83"/>
      <c r="F59" s="84"/>
      <c r="G59" s="84"/>
      <c r="H59" s="84"/>
      <c r="I59" s="86"/>
      <c r="J59" s="24">
        <f t="shared" si="1"/>
        <v>0</v>
      </c>
      <c r="K59" s="277"/>
      <c r="L59" s="87">
        <f t="shared" si="2"/>
        <v>0</v>
      </c>
      <c r="M59" s="18">
        <f>IF(OR(F59=Konti!$D$24,F59=Konti!$D$27,F59=Konti!$D$37),0,I59*0.2)</f>
        <v>0</v>
      </c>
      <c r="N59" s="24">
        <f t="shared" si="3"/>
        <v>0</v>
      </c>
      <c r="O59" s="180">
        <v>45</v>
      </c>
      <c r="P59" s="101"/>
    </row>
    <row r="60" spans="2:16" x14ac:dyDescent="0.2">
      <c r="B60" s="6"/>
      <c r="C60" s="187">
        <v>46</v>
      </c>
      <c r="D60" s="82"/>
      <c r="E60" s="83"/>
      <c r="F60" s="84"/>
      <c r="G60" s="84"/>
      <c r="H60" s="84"/>
      <c r="I60" s="86"/>
      <c r="J60" s="24">
        <f t="shared" si="1"/>
        <v>0</v>
      </c>
      <c r="K60" s="277"/>
      <c r="L60" s="87">
        <f t="shared" si="2"/>
        <v>0</v>
      </c>
      <c r="M60" s="18">
        <f>IF(OR(F60=Konti!$D$24,F60=Konti!$D$27,F60=Konti!$D$37),0,I60*0.2)</f>
        <v>0</v>
      </c>
      <c r="N60" s="24">
        <f t="shared" si="3"/>
        <v>0</v>
      </c>
      <c r="O60" s="180">
        <v>46</v>
      </c>
      <c r="P60" s="101"/>
    </row>
    <row r="61" spans="2:16" x14ac:dyDescent="0.2">
      <c r="B61" s="6"/>
      <c r="C61" s="187">
        <v>47</v>
      </c>
      <c r="D61" s="82"/>
      <c r="E61" s="83"/>
      <c r="F61" s="84"/>
      <c r="G61" s="84"/>
      <c r="H61" s="84"/>
      <c r="I61" s="86"/>
      <c r="J61" s="24">
        <f t="shared" si="1"/>
        <v>0</v>
      </c>
      <c r="K61" s="277"/>
      <c r="L61" s="87">
        <f t="shared" si="2"/>
        <v>0</v>
      </c>
      <c r="M61" s="18">
        <f>IF(OR(F61=Konti!$D$24,F61=Konti!$D$27,F61=Konti!$D$37),0,I61*0.2)</f>
        <v>0</v>
      </c>
      <c r="N61" s="24">
        <f t="shared" si="3"/>
        <v>0</v>
      </c>
      <c r="O61" s="180">
        <v>47</v>
      </c>
      <c r="P61" s="101"/>
    </row>
    <row r="62" spans="2:16" x14ac:dyDescent="0.2">
      <c r="B62" s="6"/>
      <c r="C62" s="187">
        <v>48</v>
      </c>
      <c r="D62" s="82"/>
      <c r="E62" s="83"/>
      <c r="F62" s="84"/>
      <c r="G62" s="84"/>
      <c r="H62" s="84"/>
      <c r="I62" s="86"/>
      <c r="J62" s="24">
        <f t="shared" si="1"/>
        <v>0</v>
      </c>
      <c r="K62" s="277"/>
      <c r="L62" s="87">
        <f t="shared" si="2"/>
        <v>0</v>
      </c>
      <c r="M62" s="18">
        <f>IF(OR(F62=Konti!$D$24,F62=Konti!$D$27,F62=Konti!$D$37),0,I62*0.2)</f>
        <v>0</v>
      </c>
      <c r="N62" s="24">
        <f t="shared" si="3"/>
        <v>0</v>
      </c>
      <c r="O62" s="180">
        <v>48</v>
      </c>
      <c r="P62" s="101"/>
    </row>
    <row r="63" spans="2:16" x14ac:dyDescent="0.2">
      <c r="B63" s="6"/>
      <c r="C63" s="187">
        <v>49</v>
      </c>
      <c r="D63" s="82"/>
      <c r="E63" s="83"/>
      <c r="F63" s="84"/>
      <c r="G63" s="84"/>
      <c r="H63" s="84"/>
      <c r="I63" s="86"/>
      <c r="J63" s="24">
        <f t="shared" si="1"/>
        <v>0</v>
      </c>
      <c r="K63" s="277"/>
      <c r="L63" s="87">
        <f t="shared" si="2"/>
        <v>0</v>
      </c>
      <c r="M63" s="18">
        <f>IF(OR(F63=Konti!$D$24,F63=Konti!$D$27,F63=Konti!$D$37),0,I63*0.2)</f>
        <v>0</v>
      </c>
      <c r="N63" s="24">
        <f t="shared" si="3"/>
        <v>0</v>
      </c>
      <c r="O63" s="180">
        <v>49</v>
      </c>
      <c r="P63" s="101"/>
    </row>
    <row r="64" spans="2:16" x14ac:dyDescent="0.2">
      <c r="B64" s="6"/>
      <c r="C64" s="187">
        <v>50</v>
      </c>
      <c r="D64" s="82"/>
      <c r="E64" s="83"/>
      <c r="F64" s="84"/>
      <c r="G64" s="84"/>
      <c r="H64" s="84"/>
      <c r="I64" s="86"/>
      <c r="J64" s="24">
        <f t="shared" si="1"/>
        <v>0</v>
      </c>
      <c r="K64" s="277"/>
      <c r="L64" s="87">
        <f t="shared" si="2"/>
        <v>0</v>
      </c>
      <c r="M64" s="18">
        <f>IF(OR(F64=Konti!$D$24,F64=Konti!$D$27,F64=Konti!$D$37),0,I64*0.2)</f>
        <v>0</v>
      </c>
      <c r="N64" s="24">
        <f t="shared" si="3"/>
        <v>0</v>
      </c>
      <c r="O64" s="180">
        <v>50</v>
      </c>
      <c r="P64" s="101"/>
    </row>
    <row r="65" spans="2:16" x14ac:dyDescent="0.2">
      <c r="B65" s="6"/>
      <c r="C65" s="187">
        <v>51</v>
      </c>
      <c r="D65" s="82"/>
      <c r="E65" s="83"/>
      <c r="F65" s="84"/>
      <c r="G65" s="84"/>
      <c r="H65" s="84"/>
      <c r="I65" s="86"/>
      <c r="J65" s="24">
        <f t="shared" si="1"/>
        <v>0</v>
      </c>
      <c r="K65" s="277"/>
      <c r="L65" s="87">
        <f t="shared" si="2"/>
        <v>0</v>
      </c>
      <c r="M65" s="18">
        <f>IF(OR(F65=Konti!$D$24,F65=Konti!$D$27,F65=Konti!$D$37),0,I65*0.2)</f>
        <v>0</v>
      </c>
      <c r="N65" s="24">
        <f t="shared" si="3"/>
        <v>0</v>
      </c>
      <c r="O65" s="180">
        <v>51</v>
      </c>
      <c r="P65" s="101"/>
    </row>
    <row r="66" spans="2:16" x14ac:dyDescent="0.2">
      <c r="B66" s="6"/>
      <c r="C66" s="187">
        <v>52</v>
      </c>
      <c r="D66" s="82"/>
      <c r="E66" s="83"/>
      <c r="F66" s="84"/>
      <c r="G66" s="84"/>
      <c r="H66" s="84"/>
      <c r="I66" s="86"/>
      <c r="J66" s="24">
        <f t="shared" si="1"/>
        <v>0</v>
      </c>
      <c r="K66" s="277"/>
      <c r="L66" s="87">
        <f t="shared" si="2"/>
        <v>0</v>
      </c>
      <c r="M66" s="18">
        <f>IF(OR(F66=Konti!$D$24,F66=Konti!$D$27,F66=Konti!$D$37),0,I66*0.2)</f>
        <v>0</v>
      </c>
      <c r="N66" s="24">
        <f t="shared" si="3"/>
        <v>0</v>
      </c>
      <c r="O66" s="180">
        <v>52</v>
      </c>
      <c r="P66" s="101"/>
    </row>
    <row r="67" spans="2:16" x14ac:dyDescent="0.2">
      <c r="B67" s="6"/>
      <c r="C67" s="187">
        <v>53</v>
      </c>
      <c r="D67" s="82"/>
      <c r="E67" s="83"/>
      <c r="F67" s="84"/>
      <c r="G67" s="84"/>
      <c r="H67" s="84"/>
      <c r="I67" s="86"/>
      <c r="J67" s="24">
        <f t="shared" si="1"/>
        <v>0</v>
      </c>
      <c r="K67" s="277"/>
      <c r="L67" s="87">
        <f t="shared" si="2"/>
        <v>0</v>
      </c>
      <c r="M67" s="18">
        <f>IF(OR(F67=Konti!$D$24,F67=Konti!$D$27,F67=Konti!$D$37),0,I67*0.2)</f>
        <v>0</v>
      </c>
      <c r="N67" s="24">
        <f t="shared" si="3"/>
        <v>0</v>
      </c>
      <c r="O67" s="180">
        <v>53</v>
      </c>
      <c r="P67" s="101"/>
    </row>
    <row r="68" spans="2:16" x14ac:dyDescent="0.2">
      <c r="B68" s="6"/>
      <c r="C68" s="187">
        <v>54</v>
      </c>
      <c r="D68" s="82"/>
      <c r="E68" s="83"/>
      <c r="F68" s="84"/>
      <c r="G68" s="84"/>
      <c r="H68" s="84"/>
      <c r="I68" s="86"/>
      <c r="J68" s="24">
        <f t="shared" si="1"/>
        <v>0</v>
      </c>
      <c r="K68" s="277"/>
      <c r="L68" s="87">
        <f t="shared" si="2"/>
        <v>0</v>
      </c>
      <c r="M68" s="18">
        <f>IF(OR(F68=Konti!$D$24,F68=Konti!$D$27,F68=Konti!$D$37),0,I68*0.2)</f>
        <v>0</v>
      </c>
      <c r="N68" s="24">
        <f t="shared" si="3"/>
        <v>0</v>
      </c>
      <c r="O68" s="180">
        <v>54</v>
      </c>
      <c r="P68" s="101"/>
    </row>
    <row r="69" spans="2:16" x14ac:dyDescent="0.2">
      <c r="B69" s="6"/>
      <c r="C69" s="187">
        <v>55</v>
      </c>
      <c r="D69" s="82"/>
      <c r="E69" s="83"/>
      <c r="F69" s="84"/>
      <c r="G69" s="84"/>
      <c r="H69" s="84"/>
      <c r="I69" s="86"/>
      <c r="J69" s="24">
        <f t="shared" si="1"/>
        <v>0</v>
      </c>
      <c r="K69" s="277"/>
      <c r="L69" s="87">
        <f t="shared" si="2"/>
        <v>0</v>
      </c>
      <c r="M69" s="18">
        <f>IF(OR(F69=Konti!$D$24,F69=Konti!$D$27,F69=Konti!$D$37),0,I69*0.2)</f>
        <v>0</v>
      </c>
      <c r="N69" s="24">
        <f t="shared" si="3"/>
        <v>0</v>
      </c>
      <c r="O69" s="180">
        <v>55</v>
      </c>
      <c r="P69" s="101"/>
    </row>
    <row r="70" spans="2:16" x14ac:dyDescent="0.2">
      <c r="B70" s="6"/>
      <c r="C70" s="187">
        <v>56</v>
      </c>
      <c r="D70" s="82"/>
      <c r="E70" s="83"/>
      <c r="F70" s="84"/>
      <c r="G70" s="84"/>
      <c r="H70" s="84"/>
      <c r="I70" s="86"/>
      <c r="J70" s="24">
        <f t="shared" si="1"/>
        <v>0</v>
      </c>
      <c r="K70" s="277"/>
      <c r="L70" s="87">
        <f t="shared" si="2"/>
        <v>0</v>
      </c>
      <c r="M70" s="18">
        <f>IF(OR(F70=Konti!$D$24,F70=Konti!$D$27,F70=Konti!$D$37),0,I70*0.2)</f>
        <v>0</v>
      </c>
      <c r="N70" s="24">
        <f t="shared" si="3"/>
        <v>0</v>
      </c>
      <c r="O70" s="180">
        <v>56</v>
      </c>
      <c r="P70" s="101"/>
    </row>
    <row r="71" spans="2:16" x14ac:dyDescent="0.2">
      <c r="B71" s="6"/>
      <c r="C71" s="187">
        <v>57</v>
      </c>
      <c r="D71" s="82"/>
      <c r="E71" s="83"/>
      <c r="F71" s="84"/>
      <c r="G71" s="84"/>
      <c r="H71" s="84"/>
      <c r="I71" s="86"/>
      <c r="J71" s="24">
        <f t="shared" si="1"/>
        <v>0</v>
      </c>
      <c r="K71" s="277"/>
      <c r="L71" s="87">
        <f t="shared" si="2"/>
        <v>0</v>
      </c>
      <c r="M71" s="18">
        <f>IF(OR(F71=Konti!$D$24,F71=Konti!$D$27,F71=Konti!$D$37),0,I71*0.2)</f>
        <v>0</v>
      </c>
      <c r="N71" s="24">
        <f t="shared" si="3"/>
        <v>0</v>
      </c>
      <c r="O71" s="180">
        <v>57</v>
      </c>
      <c r="P71" s="101"/>
    </row>
    <row r="72" spans="2:16" x14ac:dyDescent="0.2">
      <c r="B72" s="6"/>
      <c r="C72" s="187">
        <v>58</v>
      </c>
      <c r="D72" s="82"/>
      <c r="E72" s="83"/>
      <c r="F72" s="84"/>
      <c r="G72" s="84"/>
      <c r="H72" s="84"/>
      <c r="I72" s="86"/>
      <c r="J72" s="24">
        <f t="shared" si="1"/>
        <v>0</v>
      </c>
      <c r="K72" s="277"/>
      <c r="L72" s="87">
        <f t="shared" si="2"/>
        <v>0</v>
      </c>
      <c r="M72" s="18">
        <f>IF(OR(F72=Konti!$D$24,F72=Konti!$D$27,F72=Konti!$D$37),0,I72*0.2)</f>
        <v>0</v>
      </c>
      <c r="N72" s="24">
        <f t="shared" si="3"/>
        <v>0</v>
      </c>
      <c r="O72" s="180">
        <v>58</v>
      </c>
      <c r="P72" s="101"/>
    </row>
    <row r="73" spans="2:16" x14ac:dyDescent="0.2">
      <c r="B73" s="6"/>
      <c r="C73" s="187">
        <v>59</v>
      </c>
      <c r="D73" s="82"/>
      <c r="E73" s="83"/>
      <c r="F73" s="84"/>
      <c r="G73" s="84"/>
      <c r="H73" s="84"/>
      <c r="I73" s="86"/>
      <c r="J73" s="24">
        <f t="shared" si="1"/>
        <v>0</v>
      </c>
      <c r="K73" s="277"/>
      <c r="L73" s="87">
        <f t="shared" si="2"/>
        <v>0</v>
      </c>
      <c r="M73" s="18">
        <f>IF(OR(F73=Konti!$D$24,F73=Konti!$D$27,F73=Konti!$D$37),0,I73*0.2)</f>
        <v>0</v>
      </c>
      <c r="N73" s="24">
        <f t="shared" si="3"/>
        <v>0</v>
      </c>
      <c r="O73" s="180">
        <v>59</v>
      </c>
      <c r="P73" s="101"/>
    </row>
    <row r="74" spans="2:16" x14ac:dyDescent="0.2">
      <c r="B74" s="6"/>
      <c r="C74" s="187">
        <v>60</v>
      </c>
      <c r="D74" s="82"/>
      <c r="E74" s="83"/>
      <c r="F74" s="84"/>
      <c r="G74" s="84"/>
      <c r="H74" s="84"/>
      <c r="I74" s="86"/>
      <c r="J74" s="24">
        <f t="shared" si="1"/>
        <v>0</v>
      </c>
      <c r="K74" s="277"/>
      <c r="L74" s="87">
        <f t="shared" si="2"/>
        <v>0</v>
      </c>
      <c r="M74" s="18">
        <f>IF(OR(F74=Konti!$D$24,F74=Konti!$D$27,F74=Konti!$D$37),0,I74*0.2)</f>
        <v>0</v>
      </c>
      <c r="N74" s="24">
        <f t="shared" si="3"/>
        <v>0</v>
      </c>
      <c r="O74" s="180">
        <v>60</v>
      </c>
      <c r="P74" s="101"/>
    </row>
    <row r="75" spans="2:16" x14ac:dyDescent="0.2">
      <c r="B75" s="6"/>
      <c r="C75" s="187">
        <v>61</v>
      </c>
      <c r="D75" s="82"/>
      <c r="E75" s="83"/>
      <c r="F75" s="84"/>
      <c r="G75" s="84"/>
      <c r="H75" s="84"/>
      <c r="I75" s="86"/>
      <c r="J75" s="24">
        <f t="shared" si="1"/>
        <v>0</v>
      </c>
      <c r="K75" s="277"/>
      <c r="L75" s="87">
        <f t="shared" si="2"/>
        <v>0</v>
      </c>
      <c r="M75" s="18">
        <f>IF(OR(F75=Konti!$D$24,F75=Konti!$D$27,F75=Konti!$D$37),0,I75*0.2)</f>
        <v>0</v>
      </c>
      <c r="N75" s="24">
        <f t="shared" si="3"/>
        <v>0</v>
      </c>
      <c r="O75" s="180">
        <v>61</v>
      </c>
      <c r="P75" s="101"/>
    </row>
    <row r="76" spans="2:16" x14ac:dyDescent="0.2">
      <c r="B76" s="6"/>
      <c r="C76" s="187">
        <v>62</v>
      </c>
      <c r="D76" s="82"/>
      <c r="E76" s="83"/>
      <c r="F76" s="84"/>
      <c r="G76" s="84"/>
      <c r="H76" s="84"/>
      <c r="I76" s="86"/>
      <c r="J76" s="24">
        <f t="shared" si="1"/>
        <v>0</v>
      </c>
      <c r="K76" s="277"/>
      <c r="L76" s="87">
        <f t="shared" si="2"/>
        <v>0</v>
      </c>
      <c r="M76" s="18">
        <f>IF(OR(F76=Konti!$D$24,F76=Konti!$D$27,F76=Konti!$D$37),0,I76*0.2)</f>
        <v>0</v>
      </c>
      <c r="N76" s="24">
        <f t="shared" si="3"/>
        <v>0</v>
      </c>
      <c r="O76" s="180">
        <v>62</v>
      </c>
      <c r="P76" s="101"/>
    </row>
    <row r="77" spans="2:16" x14ac:dyDescent="0.2">
      <c r="B77" s="6"/>
      <c r="C77" s="187">
        <v>63</v>
      </c>
      <c r="D77" s="82"/>
      <c r="E77" s="83"/>
      <c r="F77" s="84"/>
      <c r="G77" s="84"/>
      <c r="H77" s="84"/>
      <c r="I77" s="86"/>
      <c r="J77" s="24">
        <f t="shared" si="1"/>
        <v>0</v>
      </c>
      <c r="K77" s="277"/>
      <c r="L77" s="87">
        <f t="shared" si="2"/>
        <v>0</v>
      </c>
      <c r="M77" s="18">
        <f>IF(OR(F77=Konti!$D$24,F77=Konti!$D$27,F77=Konti!$D$37),0,I77*0.2)</f>
        <v>0</v>
      </c>
      <c r="N77" s="24">
        <f t="shared" si="3"/>
        <v>0</v>
      </c>
      <c r="O77" s="180">
        <v>63</v>
      </c>
      <c r="P77" s="101"/>
    </row>
    <row r="78" spans="2:16" x14ac:dyDescent="0.2">
      <c r="B78" s="6"/>
      <c r="C78" s="187">
        <v>64</v>
      </c>
      <c r="D78" s="82"/>
      <c r="E78" s="83"/>
      <c r="F78" s="84"/>
      <c r="G78" s="84"/>
      <c r="H78" s="84"/>
      <c r="I78" s="86"/>
      <c r="J78" s="24">
        <f t="shared" si="1"/>
        <v>0</v>
      </c>
      <c r="K78" s="277"/>
      <c r="L78" s="87">
        <f t="shared" si="2"/>
        <v>0</v>
      </c>
      <c r="M78" s="18">
        <f>IF(OR(F78=Konti!$D$24,F78=Konti!$D$27,F78=Konti!$D$37),0,I78*0.2)</f>
        <v>0</v>
      </c>
      <c r="N78" s="24">
        <f t="shared" si="3"/>
        <v>0</v>
      </c>
      <c r="O78" s="180">
        <v>64</v>
      </c>
      <c r="P78" s="101"/>
    </row>
    <row r="79" spans="2:16" x14ac:dyDescent="0.2">
      <c r="B79" s="6"/>
      <c r="C79" s="187">
        <v>65</v>
      </c>
      <c r="D79" s="82"/>
      <c r="E79" s="83"/>
      <c r="F79" s="84"/>
      <c r="G79" s="84"/>
      <c r="H79" s="84"/>
      <c r="I79" s="86"/>
      <c r="J79" s="24">
        <f t="shared" si="1"/>
        <v>0</v>
      </c>
      <c r="K79" s="277"/>
      <c r="L79" s="87">
        <f t="shared" si="2"/>
        <v>0</v>
      </c>
      <c r="M79" s="18">
        <f>IF(OR(F79=Konti!$D$24,F79=Konti!$D$27,F79=Konti!$D$37),0,I79*0.2)</f>
        <v>0</v>
      </c>
      <c r="N79" s="24">
        <f t="shared" si="3"/>
        <v>0</v>
      </c>
      <c r="O79" s="180">
        <v>65</v>
      </c>
      <c r="P79" s="101"/>
    </row>
    <row r="80" spans="2:16" x14ac:dyDescent="0.2">
      <c r="B80" s="6"/>
      <c r="C80" s="187">
        <v>66</v>
      </c>
      <c r="D80" s="82"/>
      <c r="E80" s="83"/>
      <c r="F80" s="84"/>
      <c r="G80" s="84"/>
      <c r="H80" s="84"/>
      <c r="I80" s="86"/>
      <c r="J80" s="24">
        <f t="shared" si="1"/>
        <v>0</v>
      </c>
      <c r="K80" s="277"/>
      <c r="L80" s="87">
        <f t="shared" si="2"/>
        <v>0</v>
      </c>
      <c r="M80" s="18">
        <f>IF(OR(F80=Konti!$D$24,F80=Konti!$D$27,F80=Konti!$D$37),0,I80*0.2)</f>
        <v>0</v>
      </c>
      <c r="N80" s="24">
        <f t="shared" si="3"/>
        <v>0</v>
      </c>
      <c r="O80" s="180">
        <v>66</v>
      </c>
      <c r="P80" s="101"/>
    </row>
    <row r="81" spans="1:17" x14ac:dyDescent="0.2">
      <c r="B81" s="6"/>
      <c r="C81" s="187">
        <v>67</v>
      </c>
      <c r="D81" s="82"/>
      <c r="E81" s="83"/>
      <c r="F81" s="84"/>
      <c r="G81" s="84"/>
      <c r="H81" s="84"/>
      <c r="I81" s="86"/>
      <c r="J81" s="24">
        <f t="shared" si="1"/>
        <v>0</v>
      </c>
      <c r="K81" s="277"/>
      <c r="L81" s="87">
        <f t="shared" si="2"/>
        <v>0</v>
      </c>
      <c r="M81" s="18">
        <f>IF(OR(F81=Konti!$D$24,F81=Konti!$D$27,F81=Konti!$D$37),0,I81*0.2)</f>
        <v>0</v>
      </c>
      <c r="N81" s="24">
        <f t="shared" si="3"/>
        <v>0</v>
      </c>
      <c r="O81" s="180">
        <v>67</v>
      </c>
      <c r="P81" s="101"/>
    </row>
    <row r="82" spans="1:17" x14ac:dyDescent="0.2">
      <c r="B82" s="6"/>
      <c r="C82" s="187">
        <v>68</v>
      </c>
      <c r="D82" s="82"/>
      <c r="E82" s="83"/>
      <c r="F82" s="84"/>
      <c r="G82" s="84"/>
      <c r="H82" s="84"/>
      <c r="I82" s="86"/>
      <c r="J82" s="24">
        <f t="shared" si="1"/>
        <v>0</v>
      </c>
      <c r="K82" s="277"/>
      <c r="L82" s="87">
        <f t="shared" si="2"/>
        <v>0</v>
      </c>
      <c r="M82" s="18">
        <f>IF(OR(F82=Konti!$D$24,F82=Konti!$D$27,F82=Konti!$D$37),0,I82*0.2)</f>
        <v>0</v>
      </c>
      <c r="N82" s="24">
        <f t="shared" si="3"/>
        <v>0</v>
      </c>
      <c r="O82" s="180">
        <v>68</v>
      </c>
      <c r="P82" s="101"/>
    </row>
    <row r="83" spans="1:17" x14ac:dyDescent="0.2">
      <c r="B83" s="6"/>
      <c r="C83" s="187">
        <v>69</v>
      </c>
      <c r="D83" s="82"/>
      <c r="E83" s="83"/>
      <c r="F83" s="84"/>
      <c r="G83" s="84"/>
      <c r="H83" s="84"/>
      <c r="I83" s="86"/>
      <c r="J83" s="24">
        <f t="shared" si="1"/>
        <v>0</v>
      </c>
      <c r="K83" s="277"/>
      <c r="L83" s="87">
        <f t="shared" si="2"/>
        <v>0</v>
      </c>
      <c r="M83" s="18">
        <f>IF(OR(F83=Konti!$D$24,F83=Konti!$D$27,F83=Konti!$D$37),0,I83*0.2)</f>
        <v>0</v>
      </c>
      <c r="N83" s="24">
        <f t="shared" si="3"/>
        <v>0</v>
      </c>
      <c r="O83" s="180">
        <v>69</v>
      </c>
      <c r="P83" s="101"/>
    </row>
    <row r="84" spans="1:17" x14ac:dyDescent="0.2">
      <c r="B84" s="6"/>
      <c r="C84" s="187">
        <v>70</v>
      </c>
      <c r="D84" s="82"/>
      <c r="E84" s="83"/>
      <c r="F84" s="84"/>
      <c r="G84" s="84"/>
      <c r="H84" s="84"/>
      <c r="I84" s="86"/>
      <c r="J84" s="24">
        <f t="shared" si="1"/>
        <v>0</v>
      </c>
      <c r="K84" s="277"/>
      <c r="L84" s="87">
        <f t="shared" si="2"/>
        <v>0</v>
      </c>
      <c r="M84" s="18">
        <f>IF(OR(F84=Konti!$D$24,F84=Konti!$D$27,F84=Konti!$D$37),0,I84*0.2)</f>
        <v>0</v>
      </c>
      <c r="N84" s="24">
        <f t="shared" si="3"/>
        <v>0</v>
      </c>
      <c r="O84" s="180">
        <v>70</v>
      </c>
      <c r="P84" s="101"/>
    </row>
    <row r="85" spans="1:17" x14ac:dyDescent="0.2">
      <c r="B85" s="6"/>
      <c r="C85" s="187">
        <v>71</v>
      </c>
      <c r="D85" s="82"/>
      <c r="E85" s="83"/>
      <c r="F85" s="84"/>
      <c r="G85" s="84"/>
      <c r="H85" s="84"/>
      <c r="I85" s="86"/>
      <c r="J85" s="24">
        <f t="shared" si="1"/>
        <v>0</v>
      </c>
      <c r="K85" s="277"/>
      <c r="L85" s="87">
        <f t="shared" si="2"/>
        <v>0</v>
      </c>
      <c r="M85" s="18">
        <f>IF(OR(F85=Konti!$D$24,F85=Konti!$D$27,F85=Konti!$D$37),0,I85*0.2)</f>
        <v>0</v>
      </c>
      <c r="N85" s="24">
        <f t="shared" si="3"/>
        <v>0</v>
      </c>
      <c r="O85" s="180">
        <v>71</v>
      </c>
      <c r="P85" s="101"/>
    </row>
    <row r="86" spans="1:17" x14ac:dyDescent="0.2">
      <c r="B86" s="6"/>
      <c r="C86" s="187">
        <v>72</v>
      </c>
      <c r="D86" s="82"/>
      <c r="E86" s="83"/>
      <c r="F86" s="84"/>
      <c r="G86" s="84"/>
      <c r="H86" s="84"/>
      <c r="I86" s="86"/>
      <c r="J86" s="24">
        <f t="shared" si="1"/>
        <v>0</v>
      </c>
      <c r="K86" s="277"/>
      <c r="L86" s="87">
        <f t="shared" si="2"/>
        <v>0</v>
      </c>
      <c r="M86" s="18">
        <f>IF(OR(F86=Konti!$D$24,F86=Konti!$D$27,F86=Konti!$D$37),0,I86*0.2)</f>
        <v>0</v>
      </c>
      <c r="N86" s="24">
        <f t="shared" si="3"/>
        <v>0</v>
      </c>
      <c r="O86" s="180">
        <v>72</v>
      </c>
      <c r="P86" s="101"/>
    </row>
    <row r="87" spans="1:17" x14ac:dyDescent="0.2">
      <c r="B87" s="6"/>
      <c r="C87" s="320"/>
      <c r="D87" s="350"/>
      <c r="E87" s="351"/>
      <c r="F87" s="352"/>
      <c r="G87" s="347"/>
      <c r="H87" s="347"/>
      <c r="I87" s="353"/>
      <c r="J87" s="24"/>
      <c r="K87" s="349"/>
      <c r="L87" s="354"/>
      <c r="M87" s="18"/>
      <c r="N87" s="24"/>
      <c r="O87" s="355"/>
      <c r="P87" s="101"/>
    </row>
    <row r="88" spans="1:17" x14ac:dyDescent="0.2">
      <c r="A88" s="139"/>
      <c r="B88" s="6"/>
      <c r="C88" s="356"/>
      <c r="D88" s="357"/>
      <c r="E88" s="358"/>
      <c r="F88" s="358"/>
      <c r="G88" s="358"/>
      <c r="H88" s="359">
        <f t="shared" ref="H88:N88" si="4">SUM(H15:H87)</f>
        <v>0</v>
      </c>
      <c r="I88" s="360">
        <f t="shared" si="4"/>
        <v>0</v>
      </c>
      <c r="J88" s="248">
        <f t="shared" si="4"/>
        <v>0</v>
      </c>
      <c r="K88" s="360">
        <f t="shared" si="4"/>
        <v>0</v>
      </c>
      <c r="L88" s="360">
        <f t="shared" si="4"/>
        <v>0</v>
      </c>
      <c r="M88" s="360">
        <f t="shared" si="4"/>
        <v>0</v>
      </c>
      <c r="N88" s="360">
        <f t="shared" si="4"/>
        <v>0</v>
      </c>
      <c r="O88" s="361"/>
      <c r="P88" s="101"/>
    </row>
    <row r="89" spans="1:17" ht="13.5" thickBot="1" x14ac:dyDescent="0.25">
      <c r="A89" s="139"/>
      <c r="B89" s="6"/>
      <c r="C89" s="2"/>
      <c r="D89" s="107"/>
      <c r="E89" s="108"/>
      <c r="F89" s="109"/>
      <c r="G89" s="109"/>
      <c r="H89" s="109"/>
      <c r="I89" s="14"/>
      <c r="J89" s="30"/>
      <c r="K89" s="50"/>
      <c r="L89" s="50"/>
      <c r="M89" s="14"/>
      <c r="N89" s="14"/>
      <c r="O89" s="132"/>
      <c r="P89" s="59"/>
    </row>
    <row r="90" spans="1:17" x14ac:dyDescent="0.2">
      <c r="A90" s="139"/>
      <c r="B90" s="6"/>
      <c r="C90" s="202"/>
      <c r="D90" s="204" t="s">
        <v>32</v>
      </c>
      <c r="E90" s="33"/>
      <c r="F90" s="36"/>
      <c r="G90" s="14"/>
      <c r="H90" s="14"/>
      <c r="I90" s="50"/>
      <c r="J90" s="30"/>
      <c r="K90" s="50"/>
      <c r="L90" s="50"/>
      <c r="M90" s="14"/>
      <c r="N90" s="14"/>
      <c r="O90" s="14"/>
      <c r="P90" s="101"/>
    </row>
    <row r="91" spans="1:17" x14ac:dyDescent="0.2">
      <c r="A91" s="139"/>
      <c r="B91" s="6"/>
      <c r="C91" s="205"/>
      <c r="D91" s="67" t="s">
        <v>71</v>
      </c>
      <c r="E91" s="67"/>
      <c r="F91" s="68"/>
      <c r="G91" s="14"/>
      <c r="H91" s="14"/>
      <c r="I91" s="50"/>
      <c r="J91" s="50"/>
      <c r="K91" s="30"/>
      <c r="L91" s="30"/>
      <c r="M91" s="14"/>
      <c r="N91" s="14"/>
      <c r="O91" s="14"/>
      <c r="P91" s="101"/>
    </row>
    <row r="92" spans="1:17" x14ac:dyDescent="0.2">
      <c r="A92" s="139"/>
      <c r="B92" s="6"/>
      <c r="C92" s="206"/>
      <c r="D92" s="222" t="s">
        <v>66</v>
      </c>
      <c r="E92" s="38"/>
      <c r="F92" s="40"/>
      <c r="G92" s="14"/>
      <c r="H92" s="14"/>
      <c r="I92" s="50"/>
      <c r="J92" s="50"/>
      <c r="K92" s="50"/>
      <c r="L92" s="50"/>
      <c r="M92" s="14"/>
      <c r="N92" s="14"/>
      <c r="O92" s="14"/>
      <c r="P92" s="101"/>
      <c r="Q92" s="139"/>
    </row>
    <row r="93" spans="1:17" x14ac:dyDescent="0.2">
      <c r="A93" s="139"/>
      <c r="B93" s="6"/>
      <c r="C93" s="206"/>
      <c r="D93" s="78"/>
      <c r="E93" s="78"/>
      <c r="F93" s="79"/>
      <c r="G93" s="14"/>
      <c r="H93" s="14"/>
      <c r="I93" s="14"/>
      <c r="J93" s="30"/>
      <c r="K93" s="50"/>
      <c r="L93" s="50"/>
      <c r="M93" s="14"/>
      <c r="N93" s="14"/>
      <c r="O93" s="14"/>
      <c r="P93" s="101"/>
    </row>
    <row r="94" spans="1:17" x14ac:dyDescent="0.2">
      <c r="A94" s="139"/>
      <c r="B94" s="6"/>
      <c r="C94" s="206"/>
      <c r="D94" s="78"/>
      <c r="E94" s="78"/>
      <c r="F94" s="79"/>
      <c r="G94" s="14"/>
      <c r="H94" s="14"/>
      <c r="I94" s="14"/>
      <c r="J94" s="30"/>
      <c r="K94" s="50"/>
      <c r="L94" s="14"/>
      <c r="M94" s="14"/>
      <c r="N94" s="14"/>
      <c r="O94" s="14"/>
      <c r="P94" s="101"/>
    </row>
    <row r="95" spans="1:17" ht="13.5" thickBot="1" x14ac:dyDescent="0.25">
      <c r="A95" s="139"/>
      <c r="B95" s="137"/>
      <c r="C95" s="216"/>
      <c r="D95" s="80"/>
      <c r="E95" s="80"/>
      <c r="F95" s="81"/>
      <c r="G95" s="14"/>
      <c r="H95" s="14"/>
      <c r="I95" s="50"/>
      <c r="J95" s="30"/>
      <c r="K95" s="50"/>
      <c r="L95" s="14"/>
      <c r="M95" s="14"/>
      <c r="N95" s="14"/>
      <c r="O95" s="14"/>
      <c r="P95" s="101"/>
    </row>
    <row r="96" spans="1:17" ht="13.5" thickBot="1" x14ac:dyDescent="0.25">
      <c r="A96" s="139"/>
      <c r="B96" s="141"/>
      <c r="C96" s="142"/>
      <c r="D96" s="60"/>
      <c r="E96" s="60"/>
      <c r="F96" s="60"/>
      <c r="G96" s="60"/>
      <c r="H96" s="60"/>
      <c r="I96" s="142"/>
      <c r="J96" s="142"/>
      <c r="K96" s="9"/>
      <c r="L96" s="9"/>
      <c r="M96" s="9"/>
      <c r="N96" s="9"/>
      <c r="O96" s="9"/>
      <c r="P96" s="208"/>
    </row>
    <row r="97" spans="1:14" x14ac:dyDescent="0.2">
      <c r="A97" s="139"/>
      <c r="B97" s="139"/>
      <c r="C97" s="139"/>
      <c r="D97" s="122"/>
      <c r="E97" s="122"/>
      <c r="F97" s="122"/>
      <c r="G97" s="122"/>
      <c r="H97" s="122"/>
      <c r="I97" s="123"/>
      <c r="J97" s="123"/>
      <c r="K97" s="121"/>
      <c r="L97" s="121"/>
      <c r="M97" s="121"/>
      <c r="N97" s="121"/>
    </row>
    <row r="98" spans="1:14" x14ac:dyDescent="0.2">
      <c r="B98" s="139"/>
      <c r="C98" s="139"/>
      <c r="D98" s="123"/>
      <c r="E98" s="123"/>
      <c r="F98" s="123"/>
      <c r="G98" s="123"/>
      <c r="H98" s="123"/>
      <c r="I98" s="139"/>
      <c r="J98" s="139"/>
    </row>
    <row r="99" spans="1:14" x14ac:dyDescent="0.2">
      <c r="B99" s="139"/>
      <c r="C99" s="139"/>
      <c r="D99" s="123"/>
      <c r="E99" s="123"/>
      <c r="F99" s="123"/>
      <c r="G99" s="123"/>
      <c r="H99" s="123"/>
      <c r="I99" s="139"/>
      <c r="J99" s="139"/>
    </row>
    <row r="100" spans="1:14" x14ac:dyDescent="0.2">
      <c r="B100" s="139"/>
      <c r="C100" s="139"/>
      <c r="D100" s="139"/>
      <c r="E100" s="139"/>
      <c r="F100" s="139"/>
      <c r="G100" s="139"/>
      <c r="H100" s="139"/>
      <c r="I100" s="139"/>
      <c r="J100" s="139"/>
    </row>
    <row r="105" spans="1:14" x14ac:dyDescent="0.2">
      <c r="I105" s="121"/>
    </row>
    <row r="106" spans="1:14" x14ac:dyDescent="0.2">
      <c r="I106" s="121"/>
      <c r="J106" s="121"/>
      <c r="K106" s="121"/>
      <c r="L106" s="121"/>
      <c r="M106" s="121"/>
      <c r="N106" s="121"/>
    </row>
    <row r="107" spans="1:14" x14ac:dyDescent="0.2">
      <c r="I107" s="121"/>
      <c r="J107" s="121"/>
      <c r="K107" s="121"/>
      <c r="L107" s="121"/>
      <c r="M107" s="121"/>
      <c r="N107" s="121"/>
    </row>
    <row r="108" spans="1:14" x14ac:dyDescent="0.2">
      <c r="I108" s="121"/>
      <c r="J108" s="121"/>
      <c r="K108" s="121"/>
      <c r="L108" s="121"/>
      <c r="M108" s="121"/>
      <c r="N108" s="121"/>
    </row>
    <row r="109" spans="1:14" x14ac:dyDescent="0.2">
      <c r="I109" s="121"/>
      <c r="J109" s="121"/>
      <c r="K109" s="121"/>
      <c r="L109" s="121"/>
      <c r="M109" s="121"/>
      <c r="N109" s="121"/>
    </row>
    <row r="110" spans="1:14" x14ac:dyDescent="0.2">
      <c r="I110" s="121"/>
      <c r="J110" s="121"/>
      <c r="K110" s="121"/>
      <c r="L110" s="121"/>
      <c r="M110" s="121"/>
      <c r="N110" s="121"/>
    </row>
    <row r="111" spans="1:14" x14ac:dyDescent="0.2">
      <c r="I111" s="121"/>
      <c r="J111" s="121"/>
      <c r="K111" s="121"/>
      <c r="L111" s="130"/>
      <c r="M111" s="121"/>
      <c r="N111" s="121"/>
    </row>
    <row r="112" spans="1:14" x14ac:dyDescent="0.2">
      <c r="I112" s="121"/>
      <c r="J112" s="121"/>
      <c r="K112" s="121"/>
      <c r="L112" s="130"/>
      <c r="M112" s="130"/>
      <c r="N112" s="121"/>
    </row>
    <row r="113" spans="9:14" x14ac:dyDescent="0.2">
      <c r="I113" s="121"/>
      <c r="J113" s="121"/>
      <c r="K113" s="121"/>
      <c r="L113" s="130"/>
      <c r="M113" s="130"/>
      <c r="N113" s="121"/>
    </row>
    <row r="114" spans="9:14" x14ac:dyDescent="0.2">
      <c r="I114" s="121"/>
      <c r="J114" s="121"/>
      <c r="K114" s="121"/>
      <c r="L114" s="130"/>
      <c r="M114" s="130"/>
      <c r="N114" s="121"/>
    </row>
    <row r="115" spans="9:14" x14ac:dyDescent="0.2">
      <c r="I115" s="121"/>
      <c r="J115" s="121"/>
      <c r="K115" s="121"/>
      <c r="L115" s="130"/>
      <c r="M115" s="130"/>
      <c r="N115" s="121"/>
    </row>
    <row r="116" spans="9:14" x14ac:dyDescent="0.2">
      <c r="I116" s="121"/>
      <c r="J116" s="121"/>
      <c r="K116" s="121"/>
      <c r="L116" s="130"/>
      <c r="M116" s="130"/>
      <c r="N116" s="121"/>
    </row>
    <row r="117" spans="9:14" x14ac:dyDescent="0.2">
      <c r="I117" s="121"/>
      <c r="J117" s="121"/>
      <c r="K117" s="121"/>
      <c r="L117" s="130"/>
      <c r="M117" s="130"/>
      <c r="N117" s="121"/>
    </row>
    <row r="118" spans="9:14" x14ac:dyDescent="0.2">
      <c r="I118" s="121"/>
      <c r="J118" s="121"/>
      <c r="K118" s="121"/>
      <c r="L118" s="131"/>
      <c r="M118" s="130"/>
      <c r="N118" s="121"/>
    </row>
    <row r="119" spans="9:14" x14ac:dyDescent="0.2">
      <c r="I119" s="121"/>
      <c r="J119" s="121"/>
      <c r="K119" s="121"/>
      <c r="L119" s="130"/>
      <c r="M119" s="131"/>
      <c r="N119" s="121"/>
    </row>
    <row r="120" spans="9:14" x14ac:dyDescent="0.2">
      <c r="I120" s="121"/>
      <c r="J120" s="121"/>
      <c r="K120" s="121"/>
      <c r="L120" s="130"/>
      <c r="M120" s="130"/>
      <c r="N120" s="121"/>
    </row>
    <row r="121" spans="9:14" x14ac:dyDescent="0.2">
      <c r="J121" s="121"/>
      <c r="K121" s="121"/>
      <c r="L121" s="121"/>
      <c r="M121" s="121"/>
      <c r="N121" s="121"/>
    </row>
  </sheetData>
  <phoneticPr fontId="0" type="noConversion"/>
  <dataValidations count="2">
    <dataValidation type="list" allowBlank="1" showInputMessage="1" showErrorMessage="1" sqref="G15:G87" xr:uid="{00000000-0002-0000-0E00-000000000000}">
      <formula1>Lagerstyring</formula1>
    </dataValidation>
    <dataValidation type="list" errorStyle="information" allowBlank="1" showInputMessage="1" showErrorMessage="1" errorTitle="Vælg Konto" error="Du skal vælge en af de konti du har i kontooversigten. Mangler du en konto, kan du ændre i eksisterende konti eller lave en ny under fanebladet &quot;Konti&quot;." promptTitle="Kontoovesigt" prompt="Vælg her den konto du vil knytte posteringen til. " sqref="F15:F87" xr:uid="{00000000-0002-0000-0E00-000001000000}">
      <formula1>Kontooversigt</formula1>
    </dataValidation>
  </dataValidations>
  <hyperlinks>
    <hyperlink ref="D92" r:id="rId1" xr:uid="{00000000-0004-0000-0E00-000000000000}"/>
  </hyperlinks>
  <pageMargins left="0.75" right="0.75" top="1" bottom="1" header="0.5" footer="0.5"/>
  <pageSetup orientation="portrait" horizontalDpi="300" verticalDpi="300" r:id="rId2"/>
  <headerFooter alignWithMargins="0"/>
  <drawing r:id="rId3"/>
  <legacyDrawing r:id="rId4"/>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4">
    <tabColor indexed="13"/>
  </sheetPr>
  <dimension ref="A1:S108"/>
  <sheetViews>
    <sheetView showZeros="0" zoomScale="90" zoomScaleNormal="90" workbookViewId="0">
      <selection activeCell="K15" sqref="K15:K74"/>
    </sheetView>
  </sheetViews>
  <sheetFormatPr defaultColWidth="17.42578125" defaultRowHeight="12.75" x14ac:dyDescent="0.2"/>
  <cols>
    <col min="1" max="2" width="3.42578125" style="124" customWidth="1"/>
    <col min="3" max="3" width="3.85546875" style="124" customWidth="1"/>
    <col min="4" max="4" width="13.42578125" style="124" customWidth="1"/>
    <col min="5" max="5" width="10.5703125" style="124" customWidth="1"/>
    <col min="6" max="6" width="28" style="124" customWidth="1"/>
    <col min="7" max="7" width="17.42578125" style="124" customWidth="1"/>
    <col min="8" max="8" width="8.42578125" style="124" customWidth="1"/>
    <col min="9" max="14" width="17.42578125" style="124" customWidth="1"/>
    <col min="15" max="15" width="4" style="124" customWidth="1"/>
    <col min="16" max="16" width="2.5703125" style="124" customWidth="1"/>
    <col min="17" max="17" width="13.42578125" style="124" bestFit="1" customWidth="1"/>
    <col min="18" max="18" width="11.42578125" style="124" bestFit="1" customWidth="1"/>
    <col min="19" max="16384" width="17.42578125" style="124"/>
  </cols>
  <sheetData>
    <row r="1" spans="2:19" ht="13.5" thickBot="1" x14ac:dyDescent="0.25"/>
    <row r="2" spans="2:19" ht="9.75" customHeight="1" thickBot="1" x14ac:dyDescent="0.25">
      <c r="B2" s="119"/>
      <c r="C2" s="4"/>
      <c r="D2" s="4"/>
      <c r="E2" s="4"/>
      <c r="F2" s="4"/>
      <c r="G2" s="4"/>
      <c r="H2" s="4"/>
      <c r="I2" s="4"/>
      <c r="J2" s="4"/>
      <c r="K2" s="4"/>
      <c r="L2" s="4"/>
      <c r="M2" s="4"/>
      <c r="N2" s="4"/>
      <c r="O2" s="4"/>
      <c r="P2" s="5"/>
    </row>
    <row r="3" spans="2:19" ht="18" x14ac:dyDescent="0.25">
      <c r="B3" s="6"/>
      <c r="C3" s="203"/>
      <c r="D3" s="209" t="s">
        <v>115</v>
      </c>
      <c r="E3" s="161"/>
      <c r="F3" s="162"/>
      <c r="G3" s="153"/>
      <c r="H3" s="153"/>
      <c r="I3" s="2"/>
      <c r="J3" s="2"/>
      <c r="K3" s="2"/>
      <c r="L3" s="2"/>
      <c r="M3" s="2"/>
      <c r="N3" s="2"/>
      <c r="O3" s="2"/>
      <c r="P3" s="7"/>
    </row>
    <row r="4" spans="2:19" x14ac:dyDescent="0.2">
      <c r="B4" s="6"/>
      <c r="C4" s="170"/>
      <c r="D4" s="210" t="s">
        <v>78</v>
      </c>
      <c r="E4" s="93"/>
      <c r="F4" s="220">
        <f>IF(F11&gt;0,(#REF!-#REF!)/ABS(#REF!),0)</f>
        <v>0</v>
      </c>
      <c r="G4" s="30"/>
      <c r="H4" s="30"/>
      <c r="I4" s="2"/>
      <c r="J4" s="2"/>
      <c r="K4" s="2"/>
      <c r="L4" s="2"/>
      <c r="M4" s="2"/>
      <c r="N4" s="2"/>
      <c r="O4" s="2"/>
      <c r="P4" s="7"/>
    </row>
    <row r="5" spans="2:19" x14ac:dyDescent="0.2">
      <c r="B5" s="6"/>
      <c r="C5" s="170"/>
      <c r="D5" s="211" t="s">
        <v>0</v>
      </c>
      <c r="E5" s="66"/>
      <c r="F5" s="49">
        <f>SUM(L13)</f>
        <v>0</v>
      </c>
      <c r="G5" s="103"/>
      <c r="H5" s="103"/>
      <c r="I5" s="2"/>
      <c r="J5" s="2"/>
      <c r="K5" s="2"/>
      <c r="L5" s="2"/>
      <c r="M5" s="2"/>
      <c r="N5" s="2"/>
      <c r="O5" s="132"/>
      <c r="P5" s="59"/>
    </row>
    <row r="6" spans="2:19" x14ac:dyDescent="0.2">
      <c r="B6" s="6"/>
      <c r="C6" s="170"/>
      <c r="D6" s="211" t="s">
        <v>51</v>
      </c>
      <c r="E6" s="66"/>
      <c r="F6" s="46">
        <f>SUM(J13)</f>
        <v>0</v>
      </c>
      <c r="G6" s="30"/>
      <c r="H6" s="30"/>
      <c r="I6" s="2"/>
      <c r="J6" s="2"/>
      <c r="K6" s="2"/>
      <c r="L6" s="2"/>
      <c r="M6" s="2"/>
      <c r="N6" s="2"/>
      <c r="O6" s="132"/>
      <c r="P6" s="59"/>
      <c r="Q6" s="126"/>
      <c r="R6" s="126"/>
      <c r="S6" s="126"/>
    </row>
    <row r="7" spans="2:19" x14ac:dyDescent="0.2">
      <c r="B7" s="6"/>
      <c r="C7" s="170"/>
      <c r="D7" s="211" t="s">
        <v>17</v>
      </c>
      <c r="E7" s="43"/>
      <c r="F7" s="47">
        <f>SUM(F5-F6)</f>
        <v>0</v>
      </c>
      <c r="G7" s="30"/>
      <c r="H7" s="30"/>
      <c r="I7" s="2"/>
      <c r="J7" s="2"/>
      <c r="K7" s="2"/>
      <c r="L7" s="2"/>
      <c r="M7" s="2"/>
      <c r="N7" s="2"/>
      <c r="O7" s="132"/>
      <c r="P7" s="59"/>
      <c r="Q7" s="127"/>
    </row>
    <row r="8" spans="2:19" x14ac:dyDescent="0.2">
      <c r="B8" s="6"/>
      <c r="C8" s="170"/>
      <c r="D8" s="212" t="s">
        <v>3</v>
      </c>
      <c r="E8" s="43"/>
      <c r="F8" s="48">
        <f>SUM(M13)</f>
        <v>0</v>
      </c>
      <c r="G8" s="30"/>
      <c r="H8" s="30"/>
      <c r="I8" s="2"/>
      <c r="J8" s="2"/>
      <c r="K8" s="2"/>
      <c r="L8" s="2"/>
      <c r="M8" s="2"/>
      <c r="N8" s="2"/>
      <c r="O8" s="132"/>
      <c r="P8" s="59"/>
      <c r="Q8" s="127"/>
    </row>
    <row r="9" spans="2:19" x14ac:dyDescent="0.2">
      <c r="B9" s="6"/>
      <c r="C9" s="170"/>
      <c r="D9" s="213" t="s">
        <v>4</v>
      </c>
      <c r="E9" s="44"/>
      <c r="F9" s="48">
        <f>SUM(N13)</f>
        <v>0</v>
      </c>
      <c r="G9" s="30"/>
      <c r="H9" s="30"/>
      <c r="I9" s="2"/>
      <c r="J9" s="2"/>
      <c r="K9" s="2"/>
      <c r="L9" s="2"/>
      <c r="M9" s="2"/>
      <c r="N9" s="2"/>
      <c r="O9" s="132"/>
      <c r="P9" s="59"/>
      <c r="Q9" s="128"/>
      <c r="R9" s="129"/>
    </row>
    <row r="10" spans="2:19" x14ac:dyDescent="0.2">
      <c r="B10" s="6"/>
      <c r="C10" s="170"/>
      <c r="D10" s="213" t="s">
        <v>2</v>
      </c>
      <c r="E10" s="44"/>
      <c r="F10" s="48">
        <f>SUM(F8-F9)</f>
        <v>0</v>
      </c>
      <c r="G10" s="30"/>
      <c r="H10" s="30"/>
      <c r="I10" s="2"/>
      <c r="J10" s="2"/>
      <c r="K10" s="2"/>
      <c r="L10" s="2"/>
      <c r="M10" s="2"/>
      <c r="N10" s="2"/>
      <c r="O10" s="132"/>
      <c r="P10" s="59"/>
    </row>
    <row r="11" spans="2:19" ht="13.5" thickBot="1" x14ac:dyDescent="0.25">
      <c r="B11" s="6"/>
      <c r="C11" s="172"/>
      <c r="D11" s="214" t="s">
        <v>80</v>
      </c>
      <c r="E11" s="45"/>
      <c r="F11" s="111">
        <f>COUNTA(D15:D74)</f>
        <v>0</v>
      </c>
      <c r="G11" s="110"/>
      <c r="H11" s="110"/>
      <c r="I11" s="2"/>
      <c r="J11" s="2"/>
      <c r="K11" s="2"/>
      <c r="L11" s="2"/>
      <c r="M11" s="2"/>
      <c r="N11" s="2"/>
      <c r="O11" s="132"/>
      <c r="P11" s="59"/>
    </row>
    <row r="12" spans="2:19" ht="13.5" thickBot="1" x14ac:dyDescent="0.25">
      <c r="B12" s="6"/>
      <c r="C12" s="2"/>
      <c r="D12" s="50"/>
      <c r="E12" s="50"/>
      <c r="F12" s="110"/>
      <c r="G12" s="110"/>
      <c r="H12" s="110"/>
      <c r="I12" s="2"/>
      <c r="J12" s="2"/>
      <c r="K12" s="2"/>
      <c r="L12" s="2"/>
      <c r="M12" s="2"/>
      <c r="N12" s="2"/>
      <c r="O12" s="132"/>
      <c r="P12" s="59"/>
    </row>
    <row r="13" spans="2:19" x14ac:dyDescent="0.2">
      <c r="B13" s="6"/>
      <c r="C13" s="176"/>
      <c r="D13" s="175"/>
      <c r="E13" s="33"/>
      <c r="F13" s="117"/>
      <c r="G13" s="117"/>
      <c r="H13" s="117">
        <f t="shared" ref="H13:N13" si="0">SUM(H15:H74)</f>
        <v>0</v>
      </c>
      <c r="I13" s="116">
        <f t="shared" si="0"/>
        <v>0</v>
      </c>
      <c r="J13" s="116">
        <f t="shared" si="0"/>
        <v>0</v>
      </c>
      <c r="K13" s="116">
        <f t="shared" si="0"/>
        <v>0</v>
      </c>
      <c r="L13" s="116">
        <f t="shared" si="0"/>
        <v>0</v>
      </c>
      <c r="M13" s="116">
        <f t="shared" si="0"/>
        <v>0</v>
      </c>
      <c r="N13" s="171">
        <f t="shared" si="0"/>
        <v>0</v>
      </c>
      <c r="O13" s="174"/>
      <c r="P13" s="59"/>
    </row>
    <row r="14" spans="2:19" x14ac:dyDescent="0.2">
      <c r="B14" s="6"/>
      <c r="C14" s="182" t="s">
        <v>103</v>
      </c>
      <c r="D14" s="168" t="s">
        <v>1</v>
      </c>
      <c r="E14" s="95" t="s">
        <v>22</v>
      </c>
      <c r="F14" s="95" t="s">
        <v>88</v>
      </c>
      <c r="G14" s="276" t="s">
        <v>92</v>
      </c>
      <c r="H14" s="276" t="s">
        <v>95</v>
      </c>
      <c r="I14" s="95" t="s">
        <v>29</v>
      </c>
      <c r="J14" s="95" t="s">
        <v>50</v>
      </c>
      <c r="K14" s="95" t="s">
        <v>28</v>
      </c>
      <c r="L14" s="96" t="s">
        <v>6</v>
      </c>
      <c r="M14" s="97" t="s">
        <v>3</v>
      </c>
      <c r="N14" s="96" t="s">
        <v>4</v>
      </c>
      <c r="O14" s="181" t="s">
        <v>103</v>
      </c>
      <c r="P14" s="101"/>
    </row>
    <row r="15" spans="2:19" x14ac:dyDescent="0.2">
      <c r="B15" s="6"/>
      <c r="C15" s="177">
        <v>1</v>
      </c>
      <c r="D15" s="82"/>
      <c r="E15" s="83"/>
      <c r="F15" s="84"/>
      <c r="G15" s="84"/>
      <c r="H15" s="84"/>
      <c r="I15" s="296"/>
      <c r="J15" s="24">
        <f>I15-M15</f>
        <v>0</v>
      </c>
      <c r="K15" s="277"/>
      <c r="L15" s="87">
        <f>K15-N15</f>
        <v>0</v>
      </c>
      <c r="M15" s="18">
        <f>IF(OR(F15=Konti!$D$24,F15=Konti!$D$27,F15=Konti!$D$37),0,I15*0.2)</f>
        <v>0</v>
      </c>
      <c r="N15" s="24">
        <f>K15*0.2</f>
        <v>0</v>
      </c>
      <c r="O15" s="180">
        <v>1</v>
      </c>
      <c r="P15" s="101"/>
    </row>
    <row r="16" spans="2:19" x14ac:dyDescent="0.2">
      <c r="B16" s="6"/>
      <c r="C16" s="187">
        <v>2</v>
      </c>
      <c r="D16" s="82"/>
      <c r="E16" s="83"/>
      <c r="F16" s="84"/>
      <c r="G16" s="84"/>
      <c r="H16" s="84"/>
      <c r="I16" s="86"/>
      <c r="J16" s="24">
        <f t="shared" ref="J16:J73" si="1">I16-M16</f>
        <v>0</v>
      </c>
      <c r="K16" s="277"/>
      <c r="L16" s="87">
        <f t="shared" ref="L16:L73" si="2">K16-N16</f>
        <v>0</v>
      </c>
      <c r="M16" s="18">
        <f>IF(OR(F16=Konti!$D$24,F16=Konti!$D$27,F16=Konti!$D$37),0,I16*0.2)</f>
        <v>0</v>
      </c>
      <c r="N16" s="24">
        <f t="shared" ref="N16:N73" si="3">K16*0.2</f>
        <v>0</v>
      </c>
      <c r="O16" s="180">
        <v>2</v>
      </c>
      <c r="P16" s="101"/>
    </row>
    <row r="17" spans="2:16" x14ac:dyDescent="0.2">
      <c r="B17" s="6"/>
      <c r="C17" s="187">
        <v>3</v>
      </c>
      <c r="D17" s="82"/>
      <c r="E17" s="83"/>
      <c r="F17" s="84"/>
      <c r="G17" s="84"/>
      <c r="H17" s="84"/>
      <c r="I17" s="86"/>
      <c r="J17" s="24">
        <f t="shared" si="1"/>
        <v>0</v>
      </c>
      <c r="K17" s="277"/>
      <c r="L17" s="87">
        <f t="shared" si="2"/>
        <v>0</v>
      </c>
      <c r="M17" s="18">
        <f>IF(OR(F17=Konti!$D$24,F17=Konti!$D$27,F17=Konti!$D$37),0,I17*0.2)</f>
        <v>0</v>
      </c>
      <c r="N17" s="24">
        <f t="shared" si="3"/>
        <v>0</v>
      </c>
      <c r="O17" s="180">
        <v>3</v>
      </c>
      <c r="P17" s="101"/>
    </row>
    <row r="18" spans="2:16" x14ac:dyDescent="0.2">
      <c r="B18" s="6"/>
      <c r="C18" s="187">
        <v>4</v>
      </c>
      <c r="D18" s="82"/>
      <c r="E18" s="83"/>
      <c r="F18" s="84"/>
      <c r="G18" s="84"/>
      <c r="H18" s="84"/>
      <c r="I18" s="86"/>
      <c r="J18" s="24">
        <f t="shared" si="1"/>
        <v>0</v>
      </c>
      <c r="K18" s="277"/>
      <c r="L18" s="87">
        <f t="shared" si="2"/>
        <v>0</v>
      </c>
      <c r="M18" s="18">
        <f>IF(OR(F18=Konti!$D$24,F18=Konti!$D$27,F18=Konti!$D$37),0,I18*0.2)</f>
        <v>0</v>
      </c>
      <c r="N18" s="24">
        <f t="shared" si="3"/>
        <v>0</v>
      </c>
      <c r="O18" s="180">
        <v>4</v>
      </c>
      <c r="P18" s="101"/>
    </row>
    <row r="19" spans="2:16" x14ac:dyDescent="0.2">
      <c r="B19" s="6"/>
      <c r="C19" s="187">
        <v>5</v>
      </c>
      <c r="D19" s="82"/>
      <c r="E19" s="83"/>
      <c r="F19" s="84"/>
      <c r="G19" s="84"/>
      <c r="H19" s="84"/>
      <c r="I19" s="86"/>
      <c r="J19" s="24">
        <f t="shared" si="1"/>
        <v>0</v>
      </c>
      <c r="K19" s="277"/>
      <c r="L19" s="87">
        <f t="shared" si="2"/>
        <v>0</v>
      </c>
      <c r="M19" s="18">
        <f>IF(OR(F19=Konti!$D$24,F19=Konti!$D$27,F19=Konti!$D$37),0,I19*0.2)</f>
        <v>0</v>
      </c>
      <c r="N19" s="24">
        <f t="shared" si="3"/>
        <v>0</v>
      </c>
      <c r="O19" s="180">
        <v>5</v>
      </c>
      <c r="P19" s="101"/>
    </row>
    <row r="20" spans="2:16" x14ac:dyDescent="0.2">
      <c r="B20" s="6"/>
      <c r="C20" s="187">
        <v>6</v>
      </c>
      <c r="D20" s="82"/>
      <c r="E20" s="83"/>
      <c r="F20" s="84"/>
      <c r="G20" s="84"/>
      <c r="H20" s="84"/>
      <c r="I20" s="86"/>
      <c r="J20" s="24">
        <f t="shared" si="1"/>
        <v>0</v>
      </c>
      <c r="K20" s="277"/>
      <c r="L20" s="87">
        <f t="shared" si="2"/>
        <v>0</v>
      </c>
      <c r="M20" s="18">
        <f>IF(OR(F20=Konti!$D$24,F20=Konti!$D$27,F20=Konti!$D$37),0,I20*0.2)</f>
        <v>0</v>
      </c>
      <c r="N20" s="24">
        <f t="shared" si="3"/>
        <v>0</v>
      </c>
      <c r="O20" s="180">
        <v>6</v>
      </c>
      <c r="P20" s="101"/>
    </row>
    <row r="21" spans="2:16" x14ac:dyDescent="0.2">
      <c r="B21" s="6"/>
      <c r="C21" s="187">
        <v>7</v>
      </c>
      <c r="D21" s="82"/>
      <c r="E21" s="83"/>
      <c r="F21" s="84"/>
      <c r="G21" s="84"/>
      <c r="H21" s="84"/>
      <c r="I21" s="86"/>
      <c r="J21" s="24">
        <f t="shared" si="1"/>
        <v>0</v>
      </c>
      <c r="K21" s="277"/>
      <c r="L21" s="87">
        <f t="shared" si="2"/>
        <v>0</v>
      </c>
      <c r="M21" s="18">
        <f>IF(OR(F21=Konti!$D$24,F21=Konti!$D$27,F21=Konti!$D$37),0,I21*0.2)</f>
        <v>0</v>
      </c>
      <c r="N21" s="24">
        <f t="shared" si="3"/>
        <v>0</v>
      </c>
      <c r="O21" s="180">
        <v>7</v>
      </c>
      <c r="P21" s="101"/>
    </row>
    <row r="22" spans="2:16" x14ac:dyDescent="0.2">
      <c r="B22" s="6"/>
      <c r="C22" s="187">
        <v>8</v>
      </c>
      <c r="D22" s="82"/>
      <c r="E22" s="83"/>
      <c r="F22" s="84"/>
      <c r="G22" s="84"/>
      <c r="H22" s="84"/>
      <c r="I22" s="86"/>
      <c r="J22" s="24">
        <f t="shared" si="1"/>
        <v>0</v>
      </c>
      <c r="K22" s="277"/>
      <c r="L22" s="87">
        <f t="shared" si="2"/>
        <v>0</v>
      </c>
      <c r="M22" s="18">
        <f>IF(OR(F22=Konti!$D$24,F22=Konti!$D$27,F22=Konti!$D$37),0,I22*0.2)</f>
        <v>0</v>
      </c>
      <c r="N22" s="24">
        <f t="shared" si="3"/>
        <v>0</v>
      </c>
      <c r="O22" s="180">
        <v>8</v>
      </c>
      <c r="P22" s="101"/>
    </row>
    <row r="23" spans="2:16" x14ac:dyDescent="0.2">
      <c r="B23" s="6"/>
      <c r="C23" s="187">
        <v>9</v>
      </c>
      <c r="D23" s="82"/>
      <c r="E23" s="83"/>
      <c r="F23" s="84"/>
      <c r="G23" s="84"/>
      <c r="H23" s="84"/>
      <c r="I23" s="86"/>
      <c r="J23" s="24">
        <f t="shared" si="1"/>
        <v>0</v>
      </c>
      <c r="K23" s="277"/>
      <c r="L23" s="87">
        <f t="shared" si="2"/>
        <v>0</v>
      </c>
      <c r="M23" s="18">
        <f>IF(OR(F23=Konti!$D$24,F23=Konti!$D$27,F23=Konti!$D$37),0,I23*0.2)</f>
        <v>0</v>
      </c>
      <c r="N23" s="24">
        <f t="shared" si="3"/>
        <v>0</v>
      </c>
      <c r="O23" s="180">
        <v>9</v>
      </c>
      <c r="P23" s="101"/>
    </row>
    <row r="24" spans="2:16" x14ac:dyDescent="0.2">
      <c r="B24" s="6"/>
      <c r="C24" s="187">
        <v>10</v>
      </c>
      <c r="D24" s="82"/>
      <c r="E24" s="83"/>
      <c r="F24" s="84"/>
      <c r="G24" s="84"/>
      <c r="H24" s="84"/>
      <c r="I24" s="86"/>
      <c r="J24" s="24">
        <f t="shared" si="1"/>
        <v>0</v>
      </c>
      <c r="K24" s="277"/>
      <c r="L24" s="87">
        <f t="shared" si="2"/>
        <v>0</v>
      </c>
      <c r="M24" s="18">
        <f>IF(OR(F24=Konti!$D$24,F24=Konti!$D$27,F24=Konti!$D$37),0,I24*0.2)</f>
        <v>0</v>
      </c>
      <c r="N24" s="24">
        <f t="shared" si="3"/>
        <v>0</v>
      </c>
      <c r="O24" s="180">
        <v>10</v>
      </c>
      <c r="P24" s="101"/>
    </row>
    <row r="25" spans="2:16" x14ac:dyDescent="0.2">
      <c r="B25" s="6"/>
      <c r="C25" s="187">
        <v>11</v>
      </c>
      <c r="D25" s="82"/>
      <c r="E25" s="83"/>
      <c r="F25" s="84"/>
      <c r="G25" s="84"/>
      <c r="H25" s="84"/>
      <c r="I25" s="86"/>
      <c r="J25" s="24">
        <f t="shared" si="1"/>
        <v>0</v>
      </c>
      <c r="K25" s="277"/>
      <c r="L25" s="87">
        <f t="shared" si="2"/>
        <v>0</v>
      </c>
      <c r="M25" s="18">
        <f>IF(OR(F25=Konti!$D$24,F25=Konti!$D$27,F25=Konti!$D$37),0,I25*0.2)</f>
        <v>0</v>
      </c>
      <c r="N25" s="24">
        <f t="shared" si="3"/>
        <v>0</v>
      </c>
      <c r="O25" s="180">
        <v>11</v>
      </c>
      <c r="P25" s="101"/>
    </row>
    <row r="26" spans="2:16" x14ac:dyDescent="0.2">
      <c r="B26" s="6"/>
      <c r="C26" s="187">
        <v>12</v>
      </c>
      <c r="D26" s="82"/>
      <c r="E26" s="83"/>
      <c r="F26" s="84"/>
      <c r="G26" s="84"/>
      <c r="H26" s="84"/>
      <c r="I26" s="86"/>
      <c r="J26" s="24">
        <f t="shared" si="1"/>
        <v>0</v>
      </c>
      <c r="K26" s="277"/>
      <c r="L26" s="87">
        <f t="shared" si="2"/>
        <v>0</v>
      </c>
      <c r="M26" s="18">
        <f>IF(OR(F26=Konti!$D$24,F26=Konti!$D$27,F26=Konti!$D$37),0,I26*0.2)</f>
        <v>0</v>
      </c>
      <c r="N26" s="24">
        <f t="shared" si="3"/>
        <v>0</v>
      </c>
      <c r="O26" s="180">
        <v>12</v>
      </c>
      <c r="P26" s="101"/>
    </row>
    <row r="27" spans="2:16" x14ac:dyDescent="0.2">
      <c r="B27" s="6"/>
      <c r="C27" s="187">
        <v>13</v>
      </c>
      <c r="D27" s="82"/>
      <c r="E27" s="83"/>
      <c r="F27" s="84"/>
      <c r="G27" s="84"/>
      <c r="H27" s="84"/>
      <c r="I27" s="86"/>
      <c r="J27" s="24">
        <f t="shared" si="1"/>
        <v>0</v>
      </c>
      <c r="K27" s="277"/>
      <c r="L27" s="87">
        <f t="shared" si="2"/>
        <v>0</v>
      </c>
      <c r="M27" s="18">
        <f>IF(OR(F27=Konti!$D$24,F27=Konti!$D$27,F27=Konti!$D$37),0,I27*0.2)</f>
        <v>0</v>
      </c>
      <c r="N27" s="24">
        <f t="shared" si="3"/>
        <v>0</v>
      </c>
      <c r="O27" s="180">
        <v>13</v>
      </c>
      <c r="P27" s="101"/>
    </row>
    <row r="28" spans="2:16" x14ac:dyDescent="0.2">
      <c r="B28" s="6"/>
      <c r="C28" s="187">
        <v>14</v>
      </c>
      <c r="D28" s="82"/>
      <c r="E28" s="83"/>
      <c r="F28" s="84"/>
      <c r="G28" s="84"/>
      <c r="H28" s="84"/>
      <c r="I28" s="86"/>
      <c r="J28" s="24">
        <f t="shared" si="1"/>
        <v>0</v>
      </c>
      <c r="K28" s="277"/>
      <c r="L28" s="87">
        <f t="shared" si="2"/>
        <v>0</v>
      </c>
      <c r="M28" s="18">
        <f>IF(OR(F28=Konti!$D$24,F28=Konti!$D$27,F28=Konti!$D$37),0,I28*0.2)</f>
        <v>0</v>
      </c>
      <c r="N28" s="24">
        <f t="shared" si="3"/>
        <v>0</v>
      </c>
      <c r="O28" s="180">
        <v>14</v>
      </c>
      <c r="P28" s="101"/>
    </row>
    <row r="29" spans="2:16" x14ac:dyDescent="0.2">
      <c r="B29" s="6"/>
      <c r="C29" s="187">
        <v>15</v>
      </c>
      <c r="D29" s="82"/>
      <c r="E29" s="83"/>
      <c r="F29" s="84"/>
      <c r="G29" s="84"/>
      <c r="H29" s="84"/>
      <c r="I29" s="86"/>
      <c r="J29" s="24">
        <f t="shared" si="1"/>
        <v>0</v>
      </c>
      <c r="K29" s="277"/>
      <c r="L29" s="87">
        <f t="shared" si="2"/>
        <v>0</v>
      </c>
      <c r="M29" s="18">
        <f>IF(OR(F29=Konti!$D$24,F29=Konti!$D$27,F29=Konti!$D$37),0,I29*0.2)</f>
        <v>0</v>
      </c>
      <c r="N29" s="24">
        <f t="shared" si="3"/>
        <v>0</v>
      </c>
      <c r="O29" s="180">
        <v>15</v>
      </c>
      <c r="P29" s="101"/>
    </row>
    <row r="30" spans="2:16" x14ac:dyDescent="0.2">
      <c r="B30" s="6"/>
      <c r="C30" s="187">
        <v>16</v>
      </c>
      <c r="D30" s="82"/>
      <c r="E30" s="83"/>
      <c r="F30" s="84"/>
      <c r="G30" s="84"/>
      <c r="H30" s="84"/>
      <c r="I30" s="86"/>
      <c r="J30" s="24">
        <f t="shared" si="1"/>
        <v>0</v>
      </c>
      <c r="K30" s="277"/>
      <c r="L30" s="87">
        <f t="shared" si="2"/>
        <v>0</v>
      </c>
      <c r="M30" s="18">
        <f>IF(OR(F30=Konti!$D$24,F30=Konti!$D$27,F30=Konti!$D$37),0,I30*0.2)</f>
        <v>0</v>
      </c>
      <c r="N30" s="24">
        <f t="shared" si="3"/>
        <v>0</v>
      </c>
      <c r="O30" s="180">
        <v>16</v>
      </c>
      <c r="P30" s="101"/>
    </row>
    <row r="31" spans="2:16" x14ac:dyDescent="0.2">
      <c r="B31" s="6"/>
      <c r="C31" s="187">
        <v>17</v>
      </c>
      <c r="D31" s="82"/>
      <c r="E31" s="83"/>
      <c r="F31" s="84"/>
      <c r="G31" s="84"/>
      <c r="H31" s="84"/>
      <c r="I31" s="86"/>
      <c r="J31" s="24">
        <f t="shared" si="1"/>
        <v>0</v>
      </c>
      <c r="K31" s="277"/>
      <c r="L31" s="87">
        <f t="shared" si="2"/>
        <v>0</v>
      </c>
      <c r="M31" s="18">
        <f>IF(OR(F31=Konti!$D$24,F31=Konti!$D$27,F31=Konti!$D$37),0,I31*0.2)</f>
        <v>0</v>
      </c>
      <c r="N31" s="24">
        <f t="shared" si="3"/>
        <v>0</v>
      </c>
      <c r="O31" s="180">
        <v>17</v>
      </c>
      <c r="P31" s="101"/>
    </row>
    <row r="32" spans="2:16" x14ac:dyDescent="0.2">
      <c r="B32" s="6"/>
      <c r="C32" s="187">
        <v>18</v>
      </c>
      <c r="D32" s="82"/>
      <c r="E32" s="83"/>
      <c r="F32" s="84"/>
      <c r="G32" s="84"/>
      <c r="H32" s="84"/>
      <c r="I32" s="86"/>
      <c r="J32" s="24">
        <f t="shared" si="1"/>
        <v>0</v>
      </c>
      <c r="K32" s="277"/>
      <c r="L32" s="87">
        <f t="shared" si="2"/>
        <v>0</v>
      </c>
      <c r="M32" s="18">
        <f>IF(OR(F32=Konti!$D$24,F32=Konti!$D$27,F32=Konti!$D$37),0,I32*0.2)</f>
        <v>0</v>
      </c>
      <c r="N32" s="24">
        <f t="shared" si="3"/>
        <v>0</v>
      </c>
      <c r="O32" s="180">
        <v>18</v>
      </c>
      <c r="P32" s="101"/>
    </row>
    <row r="33" spans="2:16" x14ac:dyDescent="0.2">
      <c r="B33" s="6"/>
      <c r="C33" s="187">
        <v>19</v>
      </c>
      <c r="D33" s="82"/>
      <c r="E33" s="83"/>
      <c r="F33" s="84"/>
      <c r="G33" s="84"/>
      <c r="H33" s="84"/>
      <c r="I33" s="86"/>
      <c r="J33" s="24">
        <f t="shared" si="1"/>
        <v>0</v>
      </c>
      <c r="K33" s="277"/>
      <c r="L33" s="87">
        <f t="shared" si="2"/>
        <v>0</v>
      </c>
      <c r="M33" s="18">
        <f>IF(OR(F33=Konti!$D$24,F33=Konti!$D$27,F33=Konti!$D$37),0,I33*0.2)</f>
        <v>0</v>
      </c>
      <c r="N33" s="24">
        <f t="shared" si="3"/>
        <v>0</v>
      </c>
      <c r="O33" s="180">
        <v>19</v>
      </c>
      <c r="P33" s="101"/>
    </row>
    <row r="34" spans="2:16" x14ac:dyDescent="0.2">
      <c r="B34" s="6"/>
      <c r="C34" s="187">
        <v>20</v>
      </c>
      <c r="D34" s="82"/>
      <c r="E34" s="83"/>
      <c r="F34" s="84"/>
      <c r="G34" s="84"/>
      <c r="H34" s="84"/>
      <c r="I34" s="86"/>
      <c r="J34" s="24">
        <f t="shared" si="1"/>
        <v>0</v>
      </c>
      <c r="K34" s="277"/>
      <c r="L34" s="87">
        <f t="shared" si="2"/>
        <v>0</v>
      </c>
      <c r="M34" s="18">
        <f>IF(OR(F34=Konti!$D$24,F34=Konti!$D$27,F34=Konti!$D$37),0,I34*0.2)</f>
        <v>0</v>
      </c>
      <c r="N34" s="24">
        <f t="shared" si="3"/>
        <v>0</v>
      </c>
      <c r="O34" s="180">
        <v>20</v>
      </c>
      <c r="P34" s="101"/>
    </row>
    <row r="35" spans="2:16" x14ac:dyDescent="0.2">
      <c r="B35" s="6"/>
      <c r="C35" s="187">
        <v>21</v>
      </c>
      <c r="D35" s="82"/>
      <c r="E35" s="83"/>
      <c r="F35" s="84"/>
      <c r="G35" s="84"/>
      <c r="H35" s="84"/>
      <c r="I35" s="86"/>
      <c r="J35" s="24">
        <f t="shared" si="1"/>
        <v>0</v>
      </c>
      <c r="K35" s="277"/>
      <c r="L35" s="87">
        <f t="shared" si="2"/>
        <v>0</v>
      </c>
      <c r="M35" s="18">
        <f>IF(OR(F35=Konti!$D$24,F35=Konti!$D$27,F35=Konti!$D$37),0,I35*0.2)</f>
        <v>0</v>
      </c>
      <c r="N35" s="24">
        <f t="shared" si="3"/>
        <v>0</v>
      </c>
      <c r="O35" s="180">
        <v>21</v>
      </c>
      <c r="P35" s="101"/>
    </row>
    <row r="36" spans="2:16" x14ac:dyDescent="0.2">
      <c r="B36" s="6"/>
      <c r="C36" s="187">
        <v>22</v>
      </c>
      <c r="D36" s="82"/>
      <c r="E36" s="83"/>
      <c r="F36" s="84"/>
      <c r="G36" s="84"/>
      <c r="H36" s="84"/>
      <c r="I36" s="86"/>
      <c r="J36" s="24">
        <f t="shared" si="1"/>
        <v>0</v>
      </c>
      <c r="K36" s="277"/>
      <c r="L36" s="87">
        <f t="shared" si="2"/>
        <v>0</v>
      </c>
      <c r="M36" s="18">
        <f>IF(OR(F36=Konti!$D$24,F36=Konti!$D$27,F36=Konti!$D$37),0,I36*0.2)</f>
        <v>0</v>
      </c>
      <c r="N36" s="24">
        <f t="shared" si="3"/>
        <v>0</v>
      </c>
      <c r="O36" s="180">
        <v>22</v>
      </c>
      <c r="P36" s="101"/>
    </row>
    <row r="37" spans="2:16" x14ac:dyDescent="0.2">
      <c r="B37" s="6"/>
      <c r="C37" s="187">
        <v>23</v>
      </c>
      <c r="D37" s="82"/>
      <c r="E37" s="83"/>
      <c r="F37" s="84"/>
      <c r="G37" s="84"/>
      <c r="H37" s="84"/>
      <c r="I37" s="86"/>
      <c r="J37" s="24">
        <f t="shared" si="1"/>
        <v>0</v>
      </c>
      <c r="K37" s="277"/>
      <c r="L37" s="87">
        <f t="shared" si="2"/>
        <v>0</v>
      </c>
      <c r="M37" s="18">
        <f>IF(OR(F37=Konti!$D$24,F37=Konti!$D$27,F37=Konti!$D$37),0,I37*0.2)</f>
        <v>0</v>
      </c>
      <c r="N37" s="24">
        <f t="shared" si="3"/>
        <v>0</v>
      </c>
      <c r="O37" s="180">
        <v>23</v>
      </c>
      <c r="P37" s="101"/>
    </row>
    <row r="38" spans="2:16" x14ac:dyDescent="0.2">
      <c r="B38" s="6"/>
      <c r="C38" s="187">
        <v>24</v>
      </c>
      <c r="D38" s="82"/>
      <c r="E38" s="83"/>
      <c r="F38" s="84"/>
      <c r="G38" s="84"/>
      <c r="H38" s="84"/>
      <c r="I38" s="86"/>
      <c r="J38" s="24">
        <f t="shared" si="1"/>
        <v>0</v>
      </c>
      <c r="K38" s="277"/>
      <c r="L38" s="87">
        <f t="shared" si="2"/>
        <v>0</v>
      </c>
      <c r="M38" s="18">
        <f>IF(OR(F38=Konti!$D$24,F38=Konti!$D$27,F38=Konti!$D$37),0,I38*0.2)</f>
        <v>0</v>
      </c>
      <c r="N38" s="24">
        <f t="shared" si="3"/>
        <v>0</v>
      </c>
      <c r="O38" s="180">
        <v>24</v>
      </c>
      <c r="P38" s="101"/>
    </row>
    <row r="39" spans="2:16" x14ac:dyDescent="0.2">
      <c r="B39" s="6"/>
      <c r="C39" s="187">
        <v>25</v>
      </c>
      <c r="D39" s="82"/>
      <c r="E39" s="83"/>
      <c r="F39" s="84"/>
      <c r="G39" s="84"/>
      <c r="H39" s="84"/>
      <c r="I39" s="86"/>
      <c r="J39" s="24">
        <f t="shared" si="1"/>
        <v>0</v>
      </c>
      <c r="K39" s="277"/>
      <c r="L39" s="87">
        <f t="shared" si="2"/>
        <v>0</v>
      </c>
      <c r="M39" s="18">
        <f>IF(OR(F39=Konti!$D$24,F39=Konti!$D$27,F39=Konti!$D$37),0,I39*0.2)</f>
        <v>0</v>
      </c>
      <c r="N39" s="24">
        <f t="shared" si="3"/>
        <v>0</v>
      </c>
      <c r="O39" s="180">
        <v>25</v>
      </c>
      <c r="P39" s="101"/>
    </row>
    <row r="40" spans="2:16" x14ac:dyDescent="0.2">
      <c r="B40" s="6"/>
      <c r="C40" s="187">
        <v>26</v>
      </c>
      <c r="D40" s="82"/>
      <c r="E40" s="83"/>
      <c r="F40" s="84"/>
      <c r="G40" s="84"/>
      <c r="H40" s="84"/>
      <c r="I40" s="86"/>
      <c r="J40" s="24">
        <f t="shared" si="1"/>
        <v>0</v>
      </c>
      <c r="K40" s="277"/>
      <c r="L40" s="87">
        <f t="shared" si="2"/>
        <v>0</v>
      </c>
      <c r="M40" s="18">
        <f>IF(OR(F40=Konti!$D$24,F40=Konti!$D$27,F40=Konti!$D$37),0,I40*0.2)</f>
        <v>0</v>
      </c>
      <c r="N40" s="24">
        <f t="shared" si="3"/>
        <v>0</v>
      </c>
      <c r="O40" s="180">
        <v>26</v>
      </c>
      <c r="P40" s="101"/>
    </row>
    <row r="41" spans="2:16" x14ac:dyDescent="0.2">
      <c r="B41" s="6"/>
      <c r="C41" s="187">
        <v>27</v>
      </c>
      <c r="D41" s="82"/>
      <c r="E41" s="83"/>
      <c r="F41" s="84"/>
      <c r="G41" s="84"/>
      <c r="H41" s="84"/>
      <c r="I41" s="86"/>
      <c r="J41" s="24">
        <f t="shared" si="1"/>
        <v>0</v>
      </c>
      <c r="K41" s="277"/>
      <c r="L41" s="87">
        <f t="shared" si="2"/>
        <v>0</v>
      </c>
      <c r="M41" s="18">
        <f>IF(OR(F41=Konti!$D$24,F41=Konti!$D$27,F41=Konti!$D$37),0,I41*0.2)</f>
        <v>0</v>
      </c>
      <c r="N41" s="24">
        <f t="shared" si="3"/>
        <v>0</v>
      </c>
      <c r="O41" s="180">
        <v>27</v>
      </c>
      <c r="P41" s="101"/>
    </row>
    <row r="42" spans="2:16" x14ac:dyDescent="0.2">
      <c r="B42" s="6"/>
      <c r="C42" s="187">
        <v>28</v>
      </c>
      <c r="D42" s="82"/>
      <c r="E42" s="83"/>
      <c r="F42" s="84"/>
      <c r="G42" s="84"/>
      <c r="H42" s="84"/>
      <c r="I42" s="86"/>
      <c r="J42" s="24">
        <f t="shared" si="1"/>
        <v>0</v>
      </c>
      <c r="K42" s="277"/>
      <c r="L42" s="87">
        <f t="shared" si="2"/>
        <v>0</v>
      </c>
      <c r="M42" s="18">
        <f>IF(OR(F42=Konti!$D$24,F42=Konti!$D$27,F42=Konti!$D$37),0,I42*0.2)</f>
        <v>0</v>
      </c>
      <c r="N42" s="24">
        <f t="shared" si="3"/>
        <v>0</v>
      </c>
      <c r="O42" s="180">
        <v>28</v>
      </c>
      <c r="P42" s="101"/>
    </row>
    <row r="43" spans="2:16" x14ac:dyDescent="0.2">
      <c r="B43" s="6"/>
      <c r="C43" s="187">
        <v>29</v>
      </c>
      <c r="D43" s="82"/>
      <c r="E43" s="83"/>
      <c r="F43" s="84"/>
      <c r="G43" s="84"/>
      <c r="H43" s="84"/>
      <c r="I43" s="86"/>
      <c r="J43" s="24">
        <f t="shared" si="1"/>
        <v>0</v>
      </c>
      <c r="K43" s="277"/>
      <c r="L43" s="87">
        <f t="shared" si="2"/>
        <v>0</v>
      </c>
      <c r="M43" s="18">
        <f>IF(OR(F43=Konti!$D$24,F43=Konti!$D$27,F43=Konti!$D$37),0,I43*0.2)</f>
        <v>0</v>
      </c>
      <c r="N43" s="24">
        <f t="shared" si="3"/>
        <v>0</v>
      </c>
      <c r="O43" s="180">
        <v>29</v>
      </c>
      <c r="P43" s="101"/>
    </row>
    <row r="44" spans="2:16" x14ac:dyDescent="0.2">
      <c r="B44" s="6"/>
      <c r="C44" s="187">
        <v>30</v>
      </c>
      <c r="D44" s="82"/>
      <c r="E44" s="83"/>
      <c r="F44" s="84"/>
      <c r="G44" s="84"/>
      <c r="H44" s="84"/>
      <c r="I44" s="86"/>
      <c r="J44" s="24">
        <f t="shared" si="1"/>
        <v>0</v>
      </c>
      <c r="K44" s="277"/>
      <c r="L44" s="87">
        <f t="shared" si="2"/>
        <v>0</v>
      </c>
      <c r="M44" s="18">
        <f>IF(OR(F44=Konti!$D$24,F44=Konti!$D$27,F44=Konti!$D$37),0,I44*0.2)</f>
        <v>0</v>
      </c>
      <c r="N44" s="24">
        <f t="shared" si="3"/>
        <v>0</v>
      </c>
      <c r="O44" s="180">
        <v>30</v>
      </c>
      <c r="P44" s="101"/>
    </row>
    <row r="45" spans="2:16" x14ac:dyDescent="0.2">
      <c r="B45" s="6"/>
      <c r="C45" s="187">
        <v>31</v>
      </c>
      <c r="D45" s="82"/>
      <c r="E45" s="83"/>
      <c r="F45" s="84"/>
      <c r="G45" s="84"/>
      <c r="H45" s="84"/>
      <c r="I45" s="86"/>
      <c r="J45" s="24">
        <f t="shared" si="1"/>
        <v>0</v>
      </c>
      <c r="K45" s="277"/>
      <c r="L45" s="87">
        <f t="shared" si="2"/>
        <v>0</v>
      </c>
      <c r="M45" s="18">
        <f>IF(OR(F45=Konti!$D$24,F45=Konti!$D$27,F45=Konti!$D$37),0,I45*0.2)</f>
        <v>0</v>
      </c>
      <c r="N45" s="24">
        <f t="shared" si="3"/>
        <v>0</v>
      </c>
      <c r="O45" s="180">
        <v>31</v>
      </c>
      <c r="P45" s="101"/>
    </row>
    <row r="46" spans="2:16" x14ac:dyDescent="0.2">
      <c r="B46" s="6"/>
      <c r="C46" s="187">
        <v>32</v>
      </c>
      <c r="D46" s="82"/>
      <c r="E46" s="83"/>
      <c r="F46" s="84"/>
      <c r="G46" s="84"/>
      <c r="H46" s="84"/>
      <c r="I46" s="86"/>
      <c r="J46" s="24">
        <f t="shared" si="1"/>
        <v>0</v>
      </c>
      <c r="K46" s="277"/>
      <c r="L46" s="87">
        <f t="shared" si="2"/>
        <v>0</v>
      </c>
      <c r="M46" s="18">
        <f>IF(OR(F46=Konti!$D$24,F46=Konti!$D$27,F46=Konti!$D$37),0,I46*0.2)</f>
        <v>0</v>
      </c>
      <c r="N46" s="24">
        <f t="shared" si="3"/>
        <v>0</v>
      </c>
      <c r="O46" s="180">
        <v>32</v>
      </c>
      <c r="P46" s="101"/>
    </row>
    <row r="47" spans="2:16" x14ac:dyDescent="0.2">
      <c r="B47" s="6"/>
      <c r="C47" s="187">
        <v>33</v>
      </c>
      <c r="D47" s="82"/>
      <c r="E47" s="83"/>
      <c r="F47" s="84"/>
      <c r="G47" s="84"/>
      <c r="H47" s="84"/>
      <c r="I47" s="86"/>
      <c r="J47" s="24">
        <f t="shared" si="1"/>
        <v>0</v>
      </c>
      <c r="K47" s="277"/>
      <c r="L47" s="87">
        <f t="shared" si="2"/>
        <v>0</v>
      </c>
      <c r="M47" s="18">
        <f>IF(OR(F47=Konti!$D$24,F47=Konti!$D$27,F47=Konti!$D$37),0,I47*0.2)</f>
        <v>0</v>
      </c>
      <c r="N47" s="24">
        <f t="shared" si="3"/>
        <v>0</v>
      </c>
      <c r="O47" s="180">
        <v>33</v>
      </c>
      <c r="P47" s="101"/>
    </row>
    <row r="48" spans="2:16" x14ac:dyDescent="0.2">
      <c r="B48" s="6"/>
      <c r="C48" s="187">
        <v>34</v>
      </c>
      <c r="D48" s="82"/>
      <c r="E48" s="83"/>
      <c r="F48" s="84"/>
      <c r="G48" s="84"/>
      <c r="H48" s="84"/>
      <c r="I48" s="86"/>
      <c r="J48" s="24">
        <f t="shared" si="1"/>
        <v>0</v>
      </c>
      <c r="K48" s="277"/>
      <c r="L48" s="87">
        <f t="shared" si="2"/>
        <v>0</v>
      </c>
      <c r="M48" s="18">
        <f>IF(OR(F48=Konti!$D$24,F48=Konti!$D$27,F48=Konti!$D$37),0,I48*0.2)</f>
        <v>0</v>
      </c>
      <c r="N48" s="24">
        <f t="shared" si="3"/>
        <v>0</v>
      </c>
      <c r="O48" s="180">
        <v>34</v>
      </c>
      <c r="P48" s="101"/>
    </row>
    <row r="49" spans="2:16" x14ac:dyDescent="0.2">
      <c r="B49" s="6"/>
      <c r="C49" s="187">
        <v>35</v>
      </c>
      <c r="D49" s="82"/>
      <c r="E49" s="83"/>
      <c r="F49" s="84"/>
      <c r="G49" s="84"/>
      <c r="H49" s="84"/>
      <c r="I49" s="86"/>
      <c r="J49" s="24">
        <f t="shared" si="1"/>
        <v>0</v>
      </c>
      <c r="K49" s="277"/>
      <c r="L49" s="87">
        <f t="shared" si="2"/>
        <v>0</v>
      </c>
      <c r="M49" s="18">
        <f>IF(OR(F49=Konti!$D$24,F49=Konti!$D$27,F49=Konti!$D$37),0,I49*0.2)</f>
        <v>0</v>
      </c>
      <c r="N49" s="24">
        <f t="shared" si="3"/>
        <v>0</v>
      </c>
      <c r="O49" s="180">
        <v>35</v>
      </c>
      <c r="P49" s="101"/>
    </row>
    <row r="50" spans="2:16" x14ac:dyDescent="0.2">
      <c r="B50" s="6"/>
      <c r="C50" s="187">
        <v>36</v>
      </c>
      <c r="D50" s="82"/>
      <c r="E50" s="83"/>
      <c r="F50" s="84"/>
      <c r="G50" s="84"/>
      <c r="H50" s="84"/>
      <c r="I50" s="86"/>
      <c r="J50" s="24">
        <f t="shared" si="1"/>
        <v>0</v>
      </c>
      <c r="K50" s="277"/>
      <c r="L50" s="87">
        <f t="shared" si="2"/>
        <v>0</v>
      </c>
      <c r="M50" s="18">
        <f>IF(OR(F50=Konti!$D$24,F50=Konti!$D$27,F50=Konti!$D$37),0,I50*0.2)</f>
        <v>0</v>
      </c>
      <c r="N50" s="24">
        <f t="shared" si="3"/>
        <v>0</v>
      </c>
      <c r="O50" s="180">
        <v>36</v>
      </c>
      <c r="P50" s="101"/>
    </row>
    <row r="51" spans="2:16" x14ac:dyDescent="0.2">
      <c r="B51" s="6"/>
      <c r="C51" s="187">
        <v>37</v>
      </c>
      <c r="D51" s="82"/>
      <c r="E51" s="83"/>
      <c r="F51" s="84"/>
      <c r="G51" s="84"/>
      <c r="H51" s="84"/>
      <c r="I51" s="86"/>
      <c r="J51" s="24">
        <f t="shared" si="1"/>
        <v>0</v>
      </c>
      <c r="K51" s="277"/>
      <c r="L51" s="87">
        <f t="shared" si="2"/>
        <v>0</v>
      </c>
      <c r="M51" s="18">
        <f>IF(OR(F51=Konti!$D$24,F51=Konti!$D$27,F51=Konti!$D$37),0,I51*0.2)</f>
        <v>0</v>
      </c>
      <c r="N51" s="24">
        <f t="shared" si="3"/>
        <v>0</v>
      </c>
      <c r="O51" s="180">
        <v>37</v>
      </c>
      <c r="P51" s="101"/>
    </row>
    <row r="52" spans="2:16" x14ac:dyDescent="0.2">
      <c r="B52" s="6"/>
      <c r="C52" s="187">
        <v>38</v>
      </c>
      <c r="D52" s="82"/>
      <c r="E52" s="83"/>
      <c r="F52" s="84"/>
      <c r="G52" s="84"/>
      <c r="H52" s="84"/>
      <c r="I52" s="86"/>
      <c r="J52" s="24">
        <f t="shared" si="1"/>
        <v>0</v>
      </c>
      <c r="K52" s="277"/>
      <c r="L52" s="87">
        <f t="shared" si="2"/>
        <v>0</v>
      </c>
      <c r="M52" s="18">
        <f>IF(OR(F52=Konti!$D$24,F52=Konti!$D$27,F52=Konti!$D$37),0,I52*0.2)</f>
        <v>0</v>
      </c>
      <c r="N52" s="24">
        <f t="shared" si="3"/>
        <v>0</v>
      </c>
      <c r="O52" s="180">
        <v>38</v>
      </c>
      <c r="P52" s="101"/>
    </row>
    <row r="53" spans="2:16" x14ac:dyDescent="0.2">
      <c r="B53" s="6"/>
      <c r="C53" s="187">
        <v>39</v>
      </c>
      <c r="D53" s="82"/>
      <c r="E53" s="83"/>
      <c r="F53" s="84"/>
      <c r="G53" s="84"/>
      <c r="H53" s="84"/>
      <c r="I53" s="86"/>
      <c r="J53" s="24">
        <f t="shared" si="1"/>
        <v>0</v>
      </c>
      <c r="K53" s="277"/>
      <c r="L53" s="87">
        <f t="shared" si="2"/>
        <v>0</v>
      </c>
      <c r="M53" s="18">
        <f>IF(OR(F53=Konti!$D$24,F53=Konti!$D$27,F53=Konti!$D$37),0,I53*0.2)</f>
        <v>0</v>
      </c>
      <c r="N53" s="24">
        <f t="shared" si="3"/>
        <v>0</v>
      </c>
      <c r="O53" s="180">
        <v>39</v>
      </c>
      <c r="P53" s="101"/>
    </row>
    <row r="54" spans="2:16" x14ac:dyDescent="0.2">
      <c r="B54" s="6"/>
      <c r="C54" s="187">
        <v>40</v>
      </c>
      <c r="D54" s="82"/>
      <c r="E54" s="83"/>
      <c r="F54" s="84"/>
      <c r="G54" s="84"/>
      <c r="H54" s="84"/>
      <c r="I54" s="86"/>
      <c r="J54" s="24">
        <f t="shared" si="1"/>
        <v>0</v>
      </c>
      <c r="K54" s="277"/>
      <c r="L54" s="87">
        <f t="shared" si="2"/>
        <v>0</v>
      </c>
      <c r="M54" s="18">
        <f>IF(OR(F54=Konti!$D$24,F54=Konti!$D$27,F54=Konti!$D$37),0,I54*0.2)</f>
        <v>0</v>
      </c>
      <c r="N54" s="24">
        <f t="shared" si="3"/>
        <v>0</v>
      </c>
      <c r="O54" s="180">
        <v>40</v>
      </c>
      <c r="P54" s="101"/>
    </row>
    <row r="55" spans="2:16" x14ac:dyDescent="0.2">
      <c r="B55" s="6"/>
      <c r="C55" s="187">
        <v>41</v>
      </c>
      <c r="D55" s="327"/>
      <c r="E55" s="83"/>
      <c r="F55" s="84"/>
      <c r="G55" s="84"/>
      <c r="H55" s="84"/>
      <c r="I55" s="86"/>
      <c r="J55" s="24">
        <f t="shared" si="1"/>
        <v>0</v>
      </c>
      <c r="K55" s="277"/>
      <c r="L55" s="87">
        <f t="shared" si="2"/>
        <v>0</v>
      </c>
      <c r="M55" s="18">
        <f>IF(OR(F55=Konti!$D$24,F55=Konti!$D$27,F55=Konti!$D$37),0,I55*0.2)</f>
        <v>0</v>
      </c>
      <c r="N55" s="24">
        <f t="shared" si="3"/>
        <v>0</v>
      </c>
      <c r="O55" s="180">
        <v>41</v>
      </c>
      <c r="P55" s="101"/>
    </row>
    <row r="56" spans="2:16" x14ac:dyDescent="0.2">
      <c r="B56" s="6"/>
      <c r="C56" s="187">
        <v>42</v>
      </c>
      <c r="D56" s="82"/>
      <c r="E56" s="83"/>
      <c r="F56" s="84"/>
      <c r="G56" s="84"/>
      <c r="H56" s="84"/>
      <c r="I56" s="86"/>
      <c r="J56" s="24">
        <f t="shared" si="1"/>
        <v>0</v>
      </c>
      <c r="K56" s="277"/>
      <c r="L56" s="87">
        <f t="shared" si="2"/>
        <v>0</v>
      </c>
      <c r="M56" s="18">
        <f>IF(OR(F56=Konti!$D$24,F56=Konti!$D$27,F56=Konti!$D$37),0,I56*0.2)</f>
        <v>0</v>
      </c>
      <c r="N56" s="24">
        <f t="shared" si="3"/>
        <v>0</v>
      </c>
      <c r="O56" s="180">
        <v>42</v>
      </c>
      <c r="P56" s="101"/>
    </row>
    <row r="57" spans="2:16" x14ac:dyDescent="0.2">
      <c r="B57" s="6"/>
      <c r="C57" s="187">
        <v>43</v>
      </c>
      <c r="D57" s="82"/>
      <c r="E57" s="83"/>
      <c r="F57" s="84"/>
      <c r="G57" s="84"/>
      <c r="H57" s="84"/>
      <c r="I57" s="86"/>
      <c r="J57" s="24">
        <f t="shared" si="1"/>
        <v>0</v>
      </c>
      <c r="K57" s="277"/>
      <c r="L57" s="87">
        <f t="shared" si="2"/>
        <v>0</v>
      </c>
      <c r="M57" s="18">
        <f>IF(OR(F57=Konti!$D$24,F57=Konti!$D$27,F57=Konti!$D$37),0,I57*0.2)</f>
        <v>0</v>
      </c>
      <c r="N57" s="24">
        <f t="shared" si="3"/>
        <v>0</v>
      </c>
      <c r="O57" s="180">
        <v>43</v>
      </c>
      <c r="P57" s="101"/>
    </row>
    <row r="58" spans="2:16" x14ac:dyDescent="0.2">
      <c r="B58" s="6"/>
      <c r="C58" s="187">
        <v>44</v>
      </c>
      <c r="D58" s="82"/>
      <c r="E58" s="83"/>
      <c r="F58" s="84"/>
      <c r="G58" s="84"/>
      <c r="H58" s="84"/>
      <c r="I58" s="86"/>
      <c r="J58" s="24">
        <f t="shared" si="1"/>
        <v>0</v>
      </c>
      <c r="K58" s="277"/>
      <c r="L58" s="87">
        <f t="shared" si="2"/>
        <v>0</v>
      </c>
      <c r="M58" s="18">
        <f>IF(OR(F58=Konti!$D$24,F58=Konti!$D$27,F58=Konti!$D$37),0,I58*0.2)</f>
        <v>0</v>
      </c>
      <c r="N58" s="24">
        <f t="shared" si="3"/>
        <v>0</v>
      </c>
      <c r="O58" s="180">
        <v>44</v>
      </c>
      <c r="P58" s="101"/>
    </row>
    <row r="59" spans="2:16" x14ac:dyDescent="0.2">
      <c r="B59" s="6"/>
      <c r="C59" s="187">
        <v>45</v>
      </c>
      <c r="D59" s="82"/>
      <c r="E59" s="83"/>
      <c r="F59" s="84"/>
      <c r="G59" s="84"/>
      <c r="H59" s="84"/>
      <c r="I59" s="86"/>
      <c r="J59" s="24">
        <f t="shared" si="1"/>
        <v>0</v>
      </c>
      <c r="K59" s="277"/>
      <c r="L59" s="87">
        <f t="shared" si="2"/>
        <v>0</v>
      </c>
      <c r="M59" s="18">
        <f>IF(OR(F59=Konti!$D$24,F59=Konti!$D$27,F59=Konti!$D$37),0,I59*0.2)</f>
        <v>0</v>
      </c>
      <c r="N59" s="24">
        <f t="shared" si="3"/>
        <v>0</v>
      </c>
      <c r="O59" s="180">
        <v>45</v>
      </c>
      <c r="P59" s="101"/>
    </row>
    <row r="60" spans="2:16" x14ac:dyDescent="0.2">
      <c r="B60" s="6"/>
      <c r="C60" s="187">
        <v>46</v>
      </c>
      <c r="D60" s="82"/>
      <c r="E60" s="83"/>
      <c r="F60" s="84"/>
      <c r="G60" s="84"/>
      <c r="H60" s="84"/>
      <c r="I60" s="86"/>
      <c r="J60" s="24">
        <f t="shared" si="1"/>
        <v>0</v>
      </c>
      <c r="K60" s="277"/>
      <c r="L60" s="87">
        <f t="shared" si="2"/>
        <v>0</v>
      </c>
      <c r="M60" s="18">
        <f>IF(OR(F60=Konti!$D$24,F60=Konti!$D$27,F60=Konti!$D$37),0,I60*0.2)</f>
        <v>0</v>
      </c>
      <c r="N60" s="24">
        <f t="shared" si="3"/>
        <v>0</v>
      </c>
      <c r="O60" s="180">
        <v>46</v>
      </c>
      <c r="P60" s="101"/>
    </row>
    <row r="61" spans="2:16" x14ac:dyDescent="0.2">
      <c r="B61" s="6"/>
      <c r="C61" s="187">
        <v>47</v>
      </c>
      <c r="D61" s="82"/>
      <c r="E61" s="83"/>
      <c r="F61" s="84"/>
      <c r="G61" s="84"/>
      <c r="H61" s="84"/>
      <c r="I61" s="86"/>
      <c r="J61" s="24">
        <f t="shared" si="1"/>
        <v>0</v>
      </c>
      <c r="K61" s="277"/>
      <c r="L61" s="87">
        <f t="shared" si="2"/>
        <v>0</v>
      </c>
      <c r="M61" s="18">
        <f>IF(OR(F61=Konti!$D$24,F61=Konti!$D$27,F61=Konti!$D$37),0,I61*0.2)</f>
        <v>0</v>
      </c>
      <c r="N61" s="24">
        <f t="shared" si="3"/>
        <v>0</v>
      </c>
      <c r="O61" s="180">
        <v>47</v>
      </c>
      <c r="P61" s="101"/>
    </row>
    <row r="62" spans="2:16" x14ac:dyDescent="0.2">
      <c r="B62" s="6"/>
      <c r="C62" s="187">
        <v>48</v>
      </c>
      <c r="D62" s="82"/>
      <c r="E62" s="83"/>
      <c r="F62" s="84"/>
      <c r="G62" s="84"/>
      <c r="H62" s="84"/>
      <c r="I62" s="86"/>
      <c r="J62" s="24">
        <f t="shared" si="1"/>
        <v>0</v>
      </c>
      <c r="K62" s="277"/>
      <c r="L62" s="87">
        <f t="shared" si="2"/>
        <v>0</v>
      </c>
      <c r="M62" s="18">
        <f>IF(OR(F62=Konti!$D$24,F62=Konti!$D$27,F62=Konti!$D$37),0,I62*0.2)</f>
        <v>0</v>
      </c>
      <c r="N62" s="24">
        <f t="shared" si="3"/>
        <v>0</v>
      </c>
      <c r="O62" s="180">
        <v>48</v>
      </c>
      <c r="P62" s="101"/>
    </row>
    <row r="63" spans="2:16" x14ac:dyDescent="0.2">
      <c r="B63" s="6"/>
      <c r="C63" s="187">
        <v>49</v>
      </c>
      <c r="D63" s="82"/>
      <c r="E63" s="83"/>
      <c r="F63" s="84"/>
      <c r="G63" s="84"/>
      <c r="H63" s="84"/>
      <c r="I63" s="86"/>
      <c r="J63" s="24">
        <f t="shared" si="1"/>
        <v>0</v>
      </c>
      <c r="K63" s="277"/>
      <c r="L63" s="87">
        <f t="shared" si="2"/>
        <v>0</v>
      </c>
      <c r="M63" s="18">
        <f>IF(OR(F63=Konti!$D$24,F63=Konti!$D$27,F63=Konti!$D$37),0,I63*0.2)</f>
        <v>0</v>
      </c>
      <c r="N63" s="24">
        <f t="shared" si="3"/>
        <v>0</v>
      </c>
      <c r="O63" s="180">
        <v>49</v>
      </c>
      <c r="P63" s="101"/>
    </row>
    <row r="64" spans="2:16" x14ac:dyDescent="0.2">
      <c r="B64" s="6"/>
      <c r="C64" s="187">
        <v>50</v>
      </c>
      <c r="D64" s="82"/>
      <c r="E64" s="83"/>
      <c r="F64" s="84"/>
      <c r="G64" s="84"/>
      <c r="H64" s="84"/>
      <c r="I64" s="86"/>
      <c r="J64" s="24">
        <f t="shared" si="1"/>
        <v>0</v>
      </c>
      <c r="K64" s="277"/>
      <c r="L64" s="87">
        <f t="shared" si="2"/>
        <v>0</v>
      </c>
      <c r="M64" s="18">
        <f>IF(OR(F64=Konti!$D$24,F64=Konti!$D$27,F64=Konti!$D$37),0,I64*0.2)</f>
        <v>0</v>
      </c>
      <c r="N64" s="24">
        <f t="shared" si="3"/>
        <v>0</v>
      </c>
      <c r="O64" s="180">
        <v>50</v>
      </c>
      <c r="P64" s="101"/>
    </row>
    <row r="65" spans="1:17" x14ac:dyDescent="0.2">
      <c r="B65" s="6"/>
      <c r="C65" s="187">
        <v>51</v>
      </c>
      <c r="D65" s="82"/>
      <c r="E65" s="83"/>
      <c r="F65" s="84"/>
      <c r="G65" s="84"/>
      <c r="H65" s="84"/>
      <c r="I65" s="86"/>
      <c r="J65" s="24">
        <f t="shared" si="1"/>
        <v>0</v>
      </c>
      <c r="K65" s="277"/>
      <c r="L65" s="87">
        <f t="shared" si="2"/>
        <v>0</v>
      </c>
      <c r="M65" s="18">
        <f>IF(OR(F65=Konti!$D$24,F65=Konti!$D$27,F65=Konti!$D$37),0,I65*0.2)</f>
        <v>0</v>
      </c>
      <c r="N65" s="24">
        <f t="shared" si="3"/>
        <v>0</v>
      </c>
      <c r="O65" s="180">
        <v>51</v>
      </c>
      <c r="P65" s="101"/>
    </row>
    <row r="66" spans="1:17" x14ac:dyDescent="0.2">
      <c r="B66" s="6"/>
      <c r="C66" s="187">
        <v>52</v>
      </c>
      <c r="D66" s="82"/>
      <c r="E66" s="83"/>
      <c r="F66" s="84"/>
      <c r="G66" s="84"/>
      <c r="H66" s="84"/>
      <c r="I66" s="86"/>
      <c r="J66" s="24">
        <f t="shared" si="1"/>
        <v>0</v>
      </c>
      <c r="K66" s="277"/>
      <c r="L66" s="87">
        <f t="shared" si="2"/>
        <v>0</v>
      </c>
      <c r="M66" s="18">
        <f>IF(OR(F66=Konti!$D$24,F66=Konti!$D$27,F66=Konti!$D$37),0,I66*0.2)</f>
        <v>0</v>
      </c>
      <c r="N66" s="24">
        <f t="shared" si="3"/>
        <v>0</v>
      </c>
      <c r="O66" s="180">
        <v>52</v>
      </c>
      <c r="P66" s="101"/>
    </row>
    <row r="67" spans="1:17" x14ac:dyDescent="0.2">
      <c r="B67" s="6"/>
      <c r="C67" s="187">
        <v>53</v>
      </c>
      <c r="D67" s="82"/>
      <c r="E67" s="83"/>
      <c r="F67" s="84"/>
      <c r="G67" s="84"/>
      <c r="H67" s="84"/>
      <c r="I67" s="86"/>
      <c r="J67" s="24">
        <f t="shared" si="1"/>
        <v>0</v>
      </c>
      <c r="K67" s="277"/>
      <c r="L67" s="87">
        <f t="shared" si="2"/>
        <v>0</v>
      </c>
      <c r="M67" s="18">
        <f>IF(OR(F67=Konti!$D$24,F67=Konti!$D$27,F67=Konti!$D$37),0,I67*0.2)</f>
        <v>0</v>
      </c>
      <c r="N67" s="24">
        <f t="shared" si="3"/>
        <v>0</v>
      </c>
      <c r="O67" s="180">
        <v>53</v>
      </c>
      <c r="P67" s="101"/>
    </row>
    <row r="68" spans="1:17" x14ac:dyDescent="0.2">
      <c r="B68" s="6"/>
      <c r="C68" s="187">
        <v>54</v>
      </c>
      <c r="D68" s="82"/>
      <c r="E68" s="83"/>
      <c r="F68" s="84"/>
      <c r="G68" s="84"/>
      <c r="H68" s="84"/>
      <c r="I68" s="86"/>
      <c r="J68" s="24">
        <f t="shared" si="1"/>
        <v>0</v>
      </c>
      <c r="K68" s="277"/>
      <c r="L68" s="87">
        <f t="shared" si="2"/>
        <v>0</v>
      </c>
      <c r="M68" s="18">
        <f>IF(OR(F68=Konti!$D$24,F68=Konti!$D$27,F68=Konti!$D$37),0,I68*0.2)</f>
        <v>0</v>
      </c>
      <c r="N68" s="24">
        <f t="shared" si="3"/>
        <v>0</v>
      </c>
      <c r="O68" s="180">
        <v>54</v>
      </c>
      <c r="P68" s="101"/>
    </row>
    <row r="69" spans="1:17" x14ac:dyDescent="0.2">
      <c r="B69" s="6"/>
      <c r="C69" s="187">
        <v>55</v>
      </c>
      <c r="D69" s="82"/>
      <c r="E69" s="83"/>
      <c r="F69" s="84"/>
      <c r="G69" s="84"/>
      <c r="H69" s="84"/>
      <c r="I69" s="86"/>
      <c r="J69" s="24">
        <f t="shared" si="1"/>
        <v>0</v>
      </c>
      <c r="K69" s="277"/>
      <c r="L69" s="87">
        <f t="shared" si="2"/>
        <v>0</v>
      </c>
      <c r="M69" s="18">
        <f>IF(OR(F69=Konti!$D$24,F69=Konti!$D$27,F69=Konti!$D$37),0,I69*0.2)</f>
        <v>0</v>
      </c>
      <c r="N69" s="24">
        <f t="shared" si="3"/>
        <v>0</v>
      </c>
      <c r="O69" s="180">
        <v>55</v>
      </c>
      <c r="P69" s="101"/>
    </row>
    <row r="70" spans="1:17" x14ac:dyDescent="0.2">
      <c r="B70" s="6"/>
      <c r="C70" s="187">
        <v>56</v>
      </c>
      <c r="D70" s="82"/>
      <c r="E70" s="83"/>
      <c r="F70" s="84"/>
      <c r="G70" s="84"/>
      <c r="H70" s="84"/>
      <c r="I70" s="86"/>
      <c r="J70" s="24">
        <f t="shared" si="1"/>
        <v>0</v>
      </c>
      <c r="K70" s="277"/>
      <c r="L70" s="87">
        <f t="shared" si="2"/>
        <v>0</v>
      </c>
      <c r="M70" s="18">
        <f>IF(OR(F70=Konti!$D$24,F70=Konti!$D$27,F70=Konti!$D$37),0,I70*0.2)</f>
        <v>0</v>
      </c>
      <c r="N70" s="24">
        <f t="shared" si="3"/>
        <v>0</v>
      </c>
      <c r="O70" s="180">
        <v>56</v>
      </c>
      <c r="P70" s="101"/>
    </row>
    <row r="71" spans="1:17" x14ac:dyDescent="0.2">
      <c r="B71" s="6"/>
      <c r="C71" s="187">
        <v>57</v>
      </c>
      <c r="D71" s="82"/>
      <c r="E71" s="83"/>
      <c r="F71" s="84"/>
      <c r="G71" s="84"/>
      <c r="H71" s="84"/>
      <c r="I71" s="86"/>
      <c r="J71" s="24">
        <f t="shared" si="1"/>
        <v>0</v>
      </c>
      <c r="K71" s="277"/>
      <c r="L71" s="87">
        <f t="shared" si="2"/>
        <v>0</v>
      </c>
      <c r="M71" s="18">
        <f>IF(OR(F71=Konti!$D$24,F71=Konti!$D$27,F71=Konti!$D$37),0,I71*0.2)</f>
        <v>0</v>
      </c>
      <c r="N71" s="24">
        <f t="shared" si="3"/>
        <v>0</v>
      </c>
      <c r="O71" s="180">
        <v>57</v>
      </c>
      <c r="P71" s="101"/>
    </row>
    <row r="72" spans="1:17" x14ac:dyDescent="0.2">
      <c r="B72" s="6"/>
      <c r="C72" s="187">
        <v>58</v>
      </c>
      <c r="D72" s="82"/>
      <c r="E72" s="83"/>
      <c r="F72" s="84"/>
      <c r="G72" s="84"/>
      <c r="H72" s="84"/>
      <c r="I72" s="86"/>
      <c r="J72" s="24">
        <f t="shared" si="1"/>
        <v>0</v>
      </c>
      <c r="K72" s="277"/>
      <c r="L72" s="87">
        <f t="shared" si="2"/>
        <v>0</v>
      </c>
      <c r="M72" s="18">
        <f>IF(OR(F72=Konti!$D$24,F72=Konti!$D$27,F72=Konti!$D$37),0,I72*0.2)</f>
        <v>0</v>
      </c>
      <c r="N72" s="24">
        <f t="shared" si="3"/>
        <v>0</v>
      </c>
      <c r="O72" s="180">
        <v>58</v>
      </c>
      <c r="P72" s="101"/>
    </row>
    <row r="73" spans="1:17" x14ac:dyDescent="0.2">
      <c r="B73" s="6"/>
      <c r="C73" s="187">
        <v>59</v>
      </c>
      <c r="D73" s="82"/>
      <c r="E73" s="83"/>
      <c r="F73" s="84"/>
      <c r="G73" s="84"/>
      <c r="H73" s="84"/>
      <c r="I73" s="86"/>
      <c r="J73" s="24">
        <f t="shared" si="1"/>
        <v>0</v>
      </c>
      <c r="K73" s="277"/>
      <c r="L73" s="87">
        <f t="shared" si="2"/>
        <v>0</v>
      </c>
      <c r="M73" s="18">
        <f>IF(OR(F73=Konti!$D$24,F73=Konti!$D$27,F73=Konti!$D$37),0,I73*0.2)</f>
        <v>0</v>
      </c>
      <c r="N73" s="24">
        <f t="shared" si="3"/>
        <v>0</v>
      </c>
      <c r="O73" s="180">
        <v>59</v>
      </c>
      <c r="P73" s="101"/>
    </row>
    <row r="74" spans="1:17" x14ac:dyDescent="0.2">
      <c r="B74" s="6"/>
      <c r="C74" s="320"/>
      <c r="D74" s="350"/>
      <c r="E74" s="351"/>
      <c r="F74" s="352"/>
      <c r="G74" s="347"/>
      <c r="H74" s="347"/>
      <c r="I74" s="353"/>
      <c r="J74" s="24"/>
      <c r="K74" s="349"/>
      <c r="L74" s="354"/>
      <c r="M74" s="18"/>
      <c r="N74" s="24"/>
      <c r="O74" s="355"/>
      <c r="P74" s="101"/>
    </row>
    <row r="75" spans="1:17" x14ac:dyDescent="0.2">
      <c r="A75" s="139"/>
      <c r="B75" s="6"/>
      <c r="C75" s="356"/>
      <c r="D75" s="357"/>
      <c r="E75" s="358"/>
      <c r="F75" s="358"/>
      <c r="G75" s="358"/>
      <c r="H75" s="359">
        <f t="shared" ref="H75:N75" si="4">SUM(H15:H74)</f>
        <v>0</v>
      </c>
      <c r="I75" s="360">
        <f t="shared" si="4"/>
        <v>0</v>
      </c>
      <c r="J75" s="248">
        <f t="shared" si="4"/>
        <v>0</v>
      </c>
      <c r="K75" s="360">
        <f t="shared" si="4"/>
        <v>0</v>
      </c>
      <c r="L75" s="360">
        <f t="shared" si="4"/>
        <v>0</v>
      </c>
      <c r="M75" s="360">
        <f t="shared" si="4"/>
        <v>0</v>
      </c>
      <c r="N75" s="360">
        <f t="shared" si="4"/>
        <v>0</v>
      </c>
      <c r="O75" s="361"/>
      <c r="P75" s="101"/>
    </row>
    <row r="76" spans="1:17" ht="13.5" thickBot="1" x14ac:dyDescent="0.25">
      <c r="A76" s="139"/>
      <c r="B76" s="6"/>
      <c r="C76" s="2"/>
      <c r="D76" s="107"/>
      <c r="E76" s="108"/>
      <c r="F76" s="109"/>
      <c r="G76" s="109"/>
      <c r="H76" s="109"/>
      <c r="I76" s="14"/>
      <c r="J76" s="30"/>
      <c r="K76" s="50"/>
      <c r="L76" s="50"/>
      <c r="M76" s="14"/>
      <c r="N76" s="14"/>
      <c r="O76" s="132"/>
      <c r="P76" s="59"/>
    </row>
    <row r="77" spans="1:17" x14ac:dyDescent="0.2">
      <c r="A77" s="139"/>
      <c r="B77" s="6"/>
      <c r="C77" s="202"/>
      <c r="D77" s="204" t="s">
        <v>32</v>
      </c>
      <c r="E77" s="33"/>
      <c r="F77" s="36"/>
      <c r="G77" s="14"/>
      <c r="H77" s="14"/>
      <c r="I77" s="50"/>
      <c r="J77" s="30"/>
      <c r="K77" s="50"/>
      <c r="L77" s="50"/>
      <c r="M77" s="14"/>
      <c r="N77" s="14"/>
      <c r="O77" s="14"/>
      <c r="P77" s="101"/>
    </row>
    <row r="78" spans="1:17" x14ac:dyDescent="0.2">
      <c r="A78" s="139"/>
      <c r="B78" s="6"/>
      <c r="C78" s="205"/>
      <c r="D78" s="67" t="s">
        <v>71</v>
      </c>
      <c r="E78" s="67"/>
      <c r="F78" s="68"/>
      <c r="G78" s="14"/>
      <c r="H78" s="14"/>
      <c r="I78" s="50"/>
      <c r="J78" s="50"/>
      <c r="K78" s="30"/>
      <c r="L78" s="30"/>
      <c r="M78" s="14"/>
      <c r="N78" s="14"/>
      <c r="O78" s="14"/>
      <c r="P78" s="101"/>
    </row>
    <row r="79" spans="1:17" x14ac:dyDescent="0.2">
      <c r="A79" s="139"/>
      <c r="B79" s="6"/>
      <c r="C79" s="206"/>
      <c r="D79" s="52" t="s">
        <v>70</v>
      </c>
      <c r="E79" s="52"/>
      <c r="F79" s="56"/>
      <c r="G79" s="14"/>
      <c r="H79" s="14"/>
      <c r="I79" s="50"/>
      <c r="J79" s="50"/>
      <c r="K79" s="50"/>
      <c r="L79" s="50"/>
      <c r="M79" s="14"/>
      <c r="N79" s="14"/>
      <c r="O79" s="14"/>
      <c r="P79" s="101"/>
      <c r="Q79" s="139"/>
    </row>
    <row r="80" spans="1:17" x14ac:dyDescent="0.2">
      <c r="A80" s="139"/>
      <c r="B80" s="6"/>
      <c r="C80" s="206"/>
      <c r="D80" s="221" t="s">
        <v>69</v>
      </c>
      <c r="E80" s="13"/>
      <c r="F80" s="10"/>
      <c r="G80" s="14"/>
      <c r="H80" s="14"/>
      <c r="I80" s="14"/>
      <c r="J80" s="30"/>
      <c r="K80" s="50"/>
      <c r="L80" s="50"/>
      <c r="M80" s="14"/>
      <c r="N80" s="14"/>
      <c r="O80" s="14"/>
      <c r="P80" s="101"/>
    </row>
    <row r="81" spans="1:16" x14ac:dyDescent="0.2">
      <c r="A81" s="139"/>
      <c r="B81" s="6"/>
      <c r="C81" s="206"/>
      <c r="D81" s="13"/>
      <c r="E81" s="13"/>
      <c r="F81" s="10"/>
      <c r="G81" s="14"/>
      <c r="H81" s="14"/>
      <c r="I81" s="14"/>
      <c r="J81" s="30"/>
      <c r="K81" s="50"/>
      <c r="L81" s="14"/>
      <c r="M81" s="14"/>
      <c r="N81" s="14"/>
      <c r="O81" s="14"/>
      <c r="P81" s="101"/>
    </row>
    <row r="82" spans="1:16" ht="13.5" thickBot="1" x14ac:dyDescent="0.25">
      <c r="A82" s="139"/>
      <c r="B82" s="137"/>
      <c r="C82" s="216"/>
      <c r="D82" s="69"/>
      <c r="E82" s="69"/>
      <c r="F82" s="70"/>
      <c r="G82" s="14"/>
      <c r="H82" s="14"/>
      <c r="I82" s="50"/>
      <c r="J82" s="30"/>
      <c r="K82" s="50"/>
      <c r="L82" s="14"/>
      <c r="M82" s="14"/>
      <c r="N82" s="14"/>
      <c r="O82" s="14"/>
      <c r="P82" s="101"/>
    </row>
    <row r="83" spans="1:16" ht="13.5" thickBot="1" x14ac:dyDescent="0.25">
      <c r="A83" s="139"/>
      <c r="B83" s="141"/>
      <c r="C83" s="142"/>
      <c r="D83" s="60"/>
      <c r="E83" s="60"/>
      <c r="F83" s="60"/>
      <c r="G83" s="60"/>
      <c r="H83" s="60"/>
      <c r="I83" s="142"/>
      <c r="J83" s="142"/>
      <c r="K83" s="9"/>
      <c r="L83" s="9"/>
      <c r="M83" s="9"/>
      <c r="N83" s="9"/>
      <c r="O83" s="9"/>
      <c r="P83" s="208"/>
    </row>
    <row r="84" spans="1:16" x14ac:dyDescent="0.2">
      <c r="A84" s="139"/>
      <c r="B84" s="139"/>
      <c r="C84" s="139"/>
      <c r="D84" s="122"/>
      <c r="E84" s="122"/>
      <c r="F84" s="122"/>
      <c r="G84" s="122"/>
      <c r="H84" s="122"/>
      <c r="I84" s="123"/>
      <c r="J84" s="123"/>
      <c r="K84" s="121"/>
      <c r="L84" s="121"/>
      <c r="M84" s="121"/>
      <c r="N84" s="121"/>
    </row>
    <row r="85" spans="1:16" x14ac:dyDescent="0.2">
      <c r="B85" s="139"/>
      <c r="C85" s="139"/>
      <c r="D85" s="123"/>
      <c r="E85" s="123"/>
      <c r="F85" s="123"/>
      <c r="G85" s="123"/>
      <c r="H85" s="123"/>
      <c r="I85" s="139"/>
      <c r="J85" s="139"/>
    </row>
    <row r="86" spans="1:16" x14ac:dyDescent="0.2">
      <c r="B86" s="139"/>
      <c r="C86" s="139"/>
      <c r="D86" s="123"/>
      <c r="E86" s="123"/>
      <c r="F86" s="123"/>
      <c r="G86" s="123"/>
      <c r="H86" s="123"/>
      <c r="I86" s="139"/>
      <c r="J86" s="139"/>
    </row>
    <row r="87" spans="1:16" x14ac:dyDescent="0.2">
      <c r="B87" s="139"/>
      <c r="C87" s="139"/>
      <c r="D87" s="139"/>
      <c r="E87" s="139"/>
      <c r="F87" s="139"/>
      <c r="G87" s="139"/>
      <c r="H87" s="139"/>
      <c r="I87" s="139"/>
      <c r="J87" s="139"/>
    </row>
    <row r="92" spans="1:16" x14ac:dyDescent="0.2">
      <c r="I92" s="121"/>
    </row>
    <row r="93" spans="1:16" x14ac:dyDescent="0.2">
      <c r="I93" s="121"/>
      <c r="J93" s="121"/>
      <c r="K93" s="121"/>
      <c r="L93" s="121"/>
      <c r="M93" s="121"/>
      <c r="N93" s="121"/>
    </row>
    <row r="94" spans="1:16" x14ac:dyDescent="0.2">
      <c r="I94" s="121"/>
      <c r="J94" s="121"/>
      <c r="K94" s="121"/>
      <c r="L94" s="121"/>
      <c r="M94" s="121"/>
      <c r="N94" s="121"/>
    </row>
    <row r="95" spans="1:16" x14ac:dyDescent="0.2">
      <c r="I95" s="121"/>
      <c r="J95" s="121"/>
      <c r="K95" s="121"/>
      <c r="L95" s="121"/>
      <c r="M95" s="121"/>
      <c r="N95" s="121"/>
    </row>
    <row r="96" spans="1:16" x14ac:dyDescent="0.2">
      <c r="I96" s="121"/>
      <c r="J96" s="121"/>
      <c r="K96" s="121"/>
      <c r="L96" s="121"/>
      <c r="M96" s="121"/>
      <c r="N96" s="121"/>
    </row>
    <row r="97" spans="9:14" x14ac:dyDescent="0.2">
      <c r="I97" s="121"/>
      <c r="J97" s="121"/>
      <c r="K97" s="121"/>
      <c r="L97" s="121"/>
      <c r="M97" s="121"/>
      <c r="N97" s="121"/>
    </row>
    <row r="98" spans="9:14" x14ac:dyDescent="0.2">
      <c r="I98" s="121"/>
      <c r="J98" s="121"/>
      <c r="K98" s="121"/>
      <c r="L98" s="130"/>
      <c r="M98" s="121"/>
      <c r="N98" s="121"/>
    </row>
    <row r="99" spans="9:14" x14ac:dyDescent="0.2">
      <c r="I99" s="121"/>
      <c r="J99" s="121"/>
      <c r="K99" s="121"/>
      <c r="L99" s="130"/>
      <c r="M99" s="130"/>
      <c r="N99" s="121"/>
    </row>
    <row r="100" spans="9:14" x14ac:dyDescent="0.2">
      <c r="I100" s="121"/>
      <c r="J100" s="121"/>
      <c r="K100" s="121"/>
      <c r="L100" s="130"/>
      <c r="M100" s="130"/>
      <c r="N100" s="121"/>
    </row>
    <row r="101" spans="9:14" x14ac:dyDescent="0.2">
      <c r="I101" s="121"/>
      <c r="J101" s="121"/>
      <c r="K101" s="121"/>
      <c r="L101" s="130"/>
      <c r="M101" s="130"/>
      <c r="N101" s="121"/>
    </row>
    <row r="102" spans="9:14" x14ac:dyDescent="0.2">
      <c r="I102" s="121"/>
      <c r="J102" s="121"/>
      <c r="K102" s="121"/>
      <c r="L102" s="130"/>
      <c r="M102" s="130"/>
      <c r="N102" s="121"/>
    </row>
    <row r="103" spans="9:14" x14ac:dyDescent="0.2">
      <c r="I103" s="121"/>
      <c r="J103" s="121"/>
      <c r="K103" s="121"/>
      <c r="L103" s="130"/>
      <c r="M103" s="130"/>
      <c r="N103" s="121"/>
    </row>
    <row r="104" spans="9:14" x14ac:dyDescent="0.2">
      <c r="I104" s="121"/>
      <c r="J104" s="121"/>
      <c r="K104" s="121"/>
      <c r="L104" s="130"/>
      <c r="M104" s="130"/>
      <c r="N104" s="121"/>
    </row>
    <row r="105" spans="9:14" x14ac:dyDescent="0.2">
      <c r="I105" s="121"/>
      <c r="J105" s="121"/>
      <c r="K105" s="121"/>
      <c r="L105" s="131"/>
      <c r="M105" s="130"/>
      <c r="N105" s="121"/>
    </row>
    <row r="106" spans="9:14" x14ac:dyDescent="0.2">
      <c r="I106" s="121"/>
      <c r="J106" s="121"/>
      <c r="K106" s="121"/>
      <c r="L106" s="130"/>
      <c r="M106" s="131"/>
      <c r="N106" s="121"/>
    </row>
    <row r="107" spans="9:14" x14ac:dyDescent="0.2">
      <c r="I107" s="121"/>
      <c r="J107" s="121"/>
      <c r="K107" s="121"/>
      <c r="L107" s="130"/>
      <c r="M107" s="130"/>
      <c r="N107" s="121"/>
    </row>
    <row r="108" spans="9:14" x14ac:dyDescent="0.2">
      <c r="J108" s="121"/>
      <c r="K108" s="121"/>
      <c r="L108" s="121"/>
      <c r="M108" s="121"/>
      <c r="N108" s="121"/>
    </row>
  </sheetData>
  <phoneticPr fontId="0" type="noConversion"/>
  <dataValidations count="2">
    <dataValidation type="list" allowBlank="1" showInputMessage="1" showErrorMessage="1" sqref="G15:G74" xr:uid="{00000000-0002-0000-0F00-000000000000}">
      <formula1>Lagerstyring</formula1>
    </dataValidation>
    <dataValidation type="list" errorStyle="information" allowBlank="1" showInputMessage="1" showErrorMessage="1" errorTitle="Vælg Konto" error="Du skal vælge en af de konti du har i kontooversigten. Mangler du en konto, kan du ændre i eksisterende konti eller lave en ny under fanebladet &quot;Konti&quot;." promptTitle="Kontoovesigt" prompt="Vælg her den konto du vil knytte posteringen til. " sqref="F15:F74" xr:uid="{00000000-0002-0000-0F00-000001000000}">
      <formula1>Kontooversigt</formula1>
    </dataValidation>
  </dataValidations>
  <hyperlinks>
    <hyperlink ref="D80" r:id="rId1" xr:uid="{00000000-0004-0000-0F00-000000000000}"/>
  </hyperlinks>
  <pageMargins left="0.75" right="0.75" top="1" bottom="1" header="0.5" footer="0.5"/>
  <pageSetup orientation="portrait" horizontalDpi="300" verticalDpi="300" r:id="rId2"/>
  <headerFooter alignWithMargins="0"/>
  <drawing r:id="rId3"/>
  <legacyDrawing r:id="rId4"/>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5">
    <tabColor indexed="13"/>
  </sheetPr>
  <dimension ref="A1:S97"/>
  <sheetViews>
    <sheetView showZeros="0" zoomScale="90" zoomScaleNormal="90" workbookViewId="0">
      <selection activeCell="K15" sqref="K15:K63"/>
    </sheetView>
  </sheetViews>
  <sheetFormatPr defaultColWidth="17.42578125" defaultRowHeight="12.75" x14ac:dyDescent="0.2"/>
  <cols>
    <col min="1" max="2" width="3.42578125" style="124" customWidth="1"/>
    <col min="3" max="3" width="3.85546875" style="124" customWidth="1"/>
    <col min="4" max="4" width="13.42578125" style="124" customWidth="1"/>
    <col min="5" max="5" width="10.5703125" style="124" customWidth="1"/>
    <col min="6" max="6" width="28" style="124" customWidth="1"/>
    <col min="7" max="7" width="17.42578125" style="124" customWidth="1"/>
    <col min="8" max="8" width="8.42578125" style="124" customWidth="1"/>
    <col min="9" max="14" width="17.42578125" style="124" customWidth="1"/>
    <col min="15" max="15" width="4" style="124" customWidth="1"/>
    <col min="16" max="16" width="2.5703125" style="124" customWidth="1"/>
    <col min="17" max="17" width="13.42578125" style="124" bestFit="1" customWidth="1"/>
    <col min="18" max="18" width="11.42578125" style="124" bestFit="1" customWidth="1"/>
    <col min="19" max="16384" width="17.42578125" style="124"/>
  </cols>
  <sheetData>
    <row r="1" spans="2:19" ht="13.5" thickBot="1" x14ac:dyDescent="0.25"/>
    <row r="2" spans="2:19" ht="9.75" customHeight="1" thickBot="1" x14ac:dyDescent="0.25">
      <c r="B2" s="119"/>
      <c r="C2" s="4"/>
      <c r="D2" s="4"/>
      <c r="E2" s="4"/>
      <c r="F2" s="4"/>
      <c r="G2" s="4"/>
      <c r="H2" s="4"/>
      <c r="I2" s="4"/>
      <c r="J2" s="4"/>
      <c r="K2" s="4"/>
      <c r="L2" s="4"/>
      <c r="M2" s="4"/>
      <c r="N2" s="4"/>
      <c r="O2" s="4"/>
      <c r="P2" s="5"/>
    </row>
    <row r="3" spans="2:19" ht="18" x14ac:dyDescent="0.25">
      <c r="B3" s="6"/>
      <c r="C3" s="203"/>
      <c r="D3" s="209" t="s">
        <v>114</v>
      </c>
      <c r="E3" s="161"/>
      <c r="F3" s="162"/>
      <c r="G3" s="153"/>
      <c r="H3" s="153"/>
      <c r="I3" s="2"/>
      <c r="J3" s="2"/>
      <c r="K3" s="2"/>
      <c r="L3" s="2"/>
      <c r="M3" s="2"/>
      <c r="N3" s="2"/>
      <c r="O3" s="2"/>
      <c r="P3" s="7"/>
    </row>
    <row r="4" spans="2:19" x14ac:dyDescent="0.2">
      <c r="B4" s="6"/>
      <c r="C4" s="170"/>
      <c r="D4" s="210" t="s">
        <v>78</v>
      </c>
      <c r="E4" s="93"/>
      <c r="F4" s="220">
        <f>IF(F11&gt;0,(#REF!-#REF!)/ABS(#REF!),0)</f>
        <v>0</v>
      </c>
      <c r="G4" s="30"/>
      <c r="H4" s="30"/>
      <c r="I4" s="2"/>
      <c r="J4" s="2"/>
      <c r="K4" s="2"/>
      <c r="L4" s="2"/>
      <c r="M4" s="2"/>
      <c r="N4" s="2"/>
      <c r="O4" s="2"/>
      <c r="P4" s="7"/>
    </row>
    <row r="5" spans="2:19" x14ac:dyDescent="0.2">
      <c r="B5" s="6"/>
      <c r="C5" s="170"/>
      <c r="D5" s="211" t="s">
        <v>0</v>
      </c>
      <c r="E5" s="66"/>
      <c r="F5" s="49">
        <f>SUM(L13)</f>
        <v>0</v>
      </c>
      <c r="G5" s="103"/>
      <c r="H5" s="103"/>
      <c r="I5" s="2"/>
      <c r="J5" s="2"/>
      <c r="K5" s="2"/>
      <c r="L5" s="2"/>
      <c r="M5" s="2"/>
      <c r="N5" s="2"/>
      <c r="O5" s="132"/>
      <c r="P5" s="59"/>
    </row>
    <row r="6" spans="2:19" x14ac:dyDescent="0.2">
      <c r="B6" s="6"/>
      <c r="C6" s="170"/>
      <c r="D6" s="211" t="s">
        <v>51</v>
      </c>
      <c r="E6" s="66"/>
      <c r="F6" s="46">
        <f>SUM(J13)</f>
        <v>0</v>
      </c>
      <c r="G6" s="30"/>
      <c r="H6" s="30"/>
      <c r="I6" s="2"/>
      <c r="J6" s="2"/>
      <c r="K6" s="2"/>
      <c r="L6" s="2"/>
      <c r="M6" s="2"/>
      <c r="N6" s="2"/>
      <c r="O6" s="132"/>
      <c r="P6" s="59"/>
      <c r="Q6" s="126"/>
      <c r="R6" s="126"/>
      <c r="S6" s="126"/>
    </row>
    <row r="7" spans="2:19" x14ac:dyDescent="0.2">
      <c r="B7" s="6"/>
      <c r="C7" s="170"/>
      <c r="D7" s="211" t="s">
        <v>17</v>
      </c>
      <c r="E7" s="43"/>
      <c r="F7" s="47">
        <f>SUM(F5-F6)</f>
        <v>0</v>
      </c>
      <c r="G7" s="30"/>
      <c r="H7" s="30"/>
      <c r="I7" s="2"/>
      <c r="J7" s="2"/>
      <c r="K7" s="2"/>
      <c r="L7" s="2"/>
      <c r="M7" s="2"/>
      <c r="N7" s="2"/>
      <c r="O7" s="132"/>
      <c r="P7" s="59"/>
      <c r="Q7" s="127"/>
    </row>
    <row r="8" spans="2:19" x14ac:dyDescent="0.2">
      <c r="B8" s="6"/>
      <c r="C8" s="170"/>
      <c r="D8" s="212" t="s">
        <v>3</v>
      </c>
      <c r="E8" s="43"/>
      <c r="F8" s="48">
        <f>SUM(M13)</f>
        <v>0</v>
      </c>
      <c r="G8" s="30"/>
      <c r="H8" s="30"/>
      <c r="I8" s="2"/>
      <c r="J8" s="2"/>
      <c r="K8" s="2"/>
      <c r="L8" s="2"/>
      <c r="M8" s="2"/>
      <c r="N8" s="2"/>
      <c r="O8" s="132"/>
      <c r="P8" s="59"/>
      <c r="Q8" s="127"/>
    </row>
    <row r="9" spans="2:19" x14ac:dyDescent="0.2">
      <c r="B9" s="6"/>
      <c r="C9" s="170"/>
      <c r="D9" s="213" t="s">
        <v>4</v>
      </c>
      <c r="E9" s="44"/>
      <c r="F9" s="48">
        <f>SUM(N13)</f>
        <v>0</v>
      </c>
      <c r="G9" s="30"/>
      <c r="H9" s="30"/>
      <c r="I9" s="2"/>
      <c r="J9" s="2"/>
      <c r="K9" s="2"/>
      <c r="L9" s="2"/>
      <c r="M9" s="2"/>
      <c r="N9" s="2"/>
      <c r="O9" s="132"/>
      <c r="P9" s="59"/>
      <c r="Q9" s="128"/>
      <c r="R9" s="129"/>
    </row>
    <row r="10" spans="2:19" x14ac:dyDescent="0.2">
      <c r="B10" s="6"/>
      <c r="C10" s="170"/>
      <c r="D10" s="213" t="s">
        <v>2</v>
      </c>
      <c r="E10" s="44"/>
      <c r="F10" s="48">
        <f>SUM(F8-F9)</f>
        <v>0</v>
      </c>
      <c r="G10" s="30"/>
      <c r="H10" s="30"/>
      <c r="I10" s="2"/>
      <c r="J10" s="2"/>
      <c r="K10" s="2"/>
      <c r="L10" s="2"/>
      <c r="M10" s="2"/>
      <c r="N10" s="2"/>
      <c r="O10" s="132"/>
      <c r="P10" s="59"/>
    </row>
    <row r="11" spans="2:19" ht="13.5" thickBot="1" x14ac:dyDescent="0.25">
      <c r="B11" s="6"/>
      <c r="C11" s="172"/>
      <c r="D11" s="214" t="s">
        <v>80</v>
      </c>
      <c r="E11" s="45"/>
      <c r="F11" s="111">
        <f>COUNTA(D15:D63)</f>
        <v>0</v>
      </c>
      <c r="G11" s="110"/>
      <c r="H11" s="110"/>
      <c r="I11" s="2"/>
      <c r="J11" s="2"/>
      <c r="K11" s="2"/>
      <c r="L11" s="2"/>
      <c r="M11" s="2"/>
      <c r="N11" s="2"/>
      <c r="O11" s="132"/>
      <c r="P11" s="59"/>
    </row>
    <row r="12" spans="2:19" ht="13.5" thickBot="1" x14ac:dyDescent="0.25">
      <c r="B12" s="6"/>
      <c r="C12" s="2"/>
      <c r="D12" s="50"/>
      <c r="E12" s="50"/>
      <c r="F12" s="110"/>
      <c r="G12" s="110"/>
      <c r="H12" s="110"/>
      <c r="I12" s="2"/>
      <c r="J12" s="2"/>
      <c r="K12" s="2"/>
      <c r="L12" s="2"/>
      <c r="M12" s="2"/>
      <c r="N12" s="2"/>
      <c r="O12" s="132"/>
      <c r="P12" s="59"/>
    </row>
    <row r="13" spans="2:19" x14ac:dyDescent="0.2">
      <c r="B13" s="6"/>
      <c r="C13" s="176"/>
      <c r="D13" s="175"/>
      <c r="E13" s="33"/>
      <c r="F13" s="117"/>
      <c r="G13" s="117"/>
      <c r="H13" s="117">
        <f t="shared" ref="H13:N13" si="0">SUM(H15:H63)</f>
        <v>0</v>
      </c>
      <c r="I13" s="116">
        <f t="shared" si="0"/>
        <v>0</v>
      </c>
      <c r="J13" s="116">
        <f t="shared" si="0"/>
        <v>0</v>
      </c>
      <c r="K13" s="116">
        <f t="shared" si="0"/>
        <v>0</v>
      </c>
      <c r="L13" s="116">
        <f t="shared" si="0"/>
        <v>0</v>
      </c>
      <c r="M13" s="116">
        <f t="shared" si="0"/>
        <v>0</v>
      </c>
      <c r="N13" s="171">
        <f t="shared" si="0"/>
        <v>0</v>
      </c>
      <c r="O13" s="174"/>
      <c r="P13" s="59"/>
    </row>
    <row r="14" spans="2:19" x14ac:dyDescent="0.2">
      <c r="B14" s="6"/>
      <c r="C14" s="182" t="s">
        <v>103</v>
      </c>
      <c r="D14" s="168" t="s">
        <v>1</v>
      </c>
      <c r="E14" s="95" t="s">
        <v>22</v>
      </c>
      <c r="F14" s="95" t="s">
        <v>88</v>
      </c>
      <c r="G14" s="276" t="s">
        <v>92</v>
      </c>
      <c r="H14" s="276" t="s">
        <v>95</v>
      </c>
      <c r="I14" s="95" t="s">
        <v>29</v>
      </c>
      <c r="J14" s="95" t="s">
        <v>50</v>
      </c>
      <c r="K14" s="95" t="s">
        <v>28</v>
      </c>
      <c r="L14" s="96" t="s">
        <v>6</v>
      </c>
      <c r="M14" s="97" t="s">
        <v>3</v>
      </c>
      <c r="N14" s="96" t="s">
        <v>4</v>
      </c>
      <c r="O14" s="181" t="s">
        <v>103</v>
      </c>
      <c r="P14" s="101"/>
    </row>
    <row r="15" spans="2:19" x14ac:dyDescent="0.2">
      <c r="B15" s="6"/>
      <c r="C15" s="177">
        <v>1</v>
      </c>
      <c r="D15" s="82"/>
      <c r="E15" s="83"/>
      <c r="F15" s="84"/>
      <c r="G15" s="84"/>
      <c r="H15" s="84"/>
      <c r="I15" s="296"/>
      <c r="J15" s="24">
        <f>I15-M15</f>
        <v>0</v>
      </c>
      <c r="K15" s="277"/>
      <c r="L15" s="87">
        <f>K15-N15</f>
        <v>0</v>
      </c>
      <c r="M15" s="18">
        <f>IF(OR(F15=Konti!$D$24,F15=Konti!$D$27,F15=Konti!$D$37),0,I15*0.2)</f>
        <v>0</v>
      </c>
      <c r="N15" s="24">
        <f>K15*0.2</f>
        <v>0</v>
      </c>
      <c r="O15" s="180">
        <v>1</v>
      </c>
      <c r="P15" s="101"/>
    </row>
    <row r="16" spans="2:19" x14ac:dyDescent="0.2">
      <c r="B16" s="6"/>
      <c r="C16" s="187">
        <v>2</v>
      </c>
      <c r="D16" s="82"/>
      <c r="E16" s="83"/>
      <c r="F16" s="84"/>
      <c r="G16" s="84"/>
      <c r="H16" s="84"/>
      <c r="I16" s="86"/>
      <c r="J16" s="24">
        <f t="shared" ref="J16:J62" si="1">I16-M16</f>
        <v>0</v>
      </c>
      <c r="K16" s="277"/>
      <c r="L16" s="87">
        <f t="shared" ref="L16:L62" si="2">K16-N16</f>
        <v>0</v>
      </c>
      <c r="M16" s="18">
        <f>IF(OR(F16=Konti!$D$24,F16=Konti!$D$27,F16=Konti!$D$37),0,I16*0.2)</f>
        <v>0</v>
      </c>
      <c r="N16" s="24">
        <f t="shared" ref="N16:N62" si="3">K16*0.2</f>
        <v>0</v>
      </c>
      <c r="O16" s="180">
        <v>2</v>
      </c>
      <c r="P16" s="101"/>
    </row>
    <row r="17" spans="2:16" x14ac:dyDescent="0.2">
      <c r="B17" s="6"/>
      <c r="C17" s="187">
        <v>3</v>
      </c>
      <c r="D17" s="82"/>
      <c r="E17" s="83"/>
      <c r="F17" s="84"/>
      <c r="G17" s="84"/>
      <c r="H17" s="84"/>
      <c r="I17" s="86"/>
      <c r="J17" s="24">
        <f t="shared" si="1"/>
        <v>0</v>
      </c>
      <c r="K17" s="277"/>
      <c r="L17" s="87">
        <f t="shared" si="2"/>
        <v>0</v>
      </c>
      <c r="M17" s="18">
        <f>IF(OR(F17=Konti!$D$24,F17=Konti!$D$27,F17=Konti!$D$37),0,I17*0.2)</f>
        <v>0</v>
      </c>
      <c r="N17" s="24">
        <f t="shared" si="3"/>
        <v>0</v>
      </c>
      <c r="O17" s="180">
        <v>3</v>
      </c>
      <c r="P17" s="101"/>
    </row>
    <row r="18" spans="2:16" x14ac:dyDescent="0.2">
      <c r="B18" s="6"/>
      <c r="C18" s="187">
        <v>4</v>
      </c>
      <c r="D18" s="82"/>
      <c r="E18" s="83"/>
      <c r="F18" s="84"/>
      <c r="G18" s="84"/>
      <c r="H18" s="84"/>
      <c r="I18" s="86"/>
      <c r="J18" s="24">
        <f t="shared" si="1"/>
        <v>0</v>
      </c>
      <c r="K18" s="277"/>
      <c r="L18" s="87">
        <f t="shared" si="2"/>
        <v>0</v>
      </c>
      <c r="M18" s="18">
        <f>IF(OR(F18=Konti!$D$24,F18=Konti!$D$27,F18=Konti!$D$37),0,I18*0.2)</f>
        <v>0</v>
      </c>
      <c r="N18" s="24">
        <f t="shared" si="3"/>
        <v>0</v>
      </c>
      <c r="O18" s="180">
        <v>4</v>
      </c>
      <c r="P18" s="101"/>
    </row>
    <row r="19" spans="2:16" x14ac:dyDescent="0.2">
      <c r="B19" s="6"/>
      <c r="C19" s="187">
        <v>5</v>
      </c>
      <c r="D19" s="82"/>
      <c r="E19" s="83"/>
      <c r="F19" s="84"/>
      <c r="G19" s="84"/>
      <c r="H19" s="84"/>
      <c r="I19" s="86"/>
      <c r="J19" s="24">
        <f t="shared" si="1"/>
        <v>0</v>
      </c>
      <c r="K19" s="277"/>
      <c r="L19" s="87">
        <f t="shared" si="2"/>
        <v>0</v>
      </c>
      <c r="M19" s="18">
        <f>IF(OR(F19=Konti!$D$24,F19=Konti!$D$27,F19=Konti!$D$37),0,I19*0.2)</f>
        <v>0</v>
      </c>
      <c r="N19" s="24">
        <f t="shared" si="3"/>
        <v>0</v>
      </c>
      <c r="O19" s="180">
        <v>5</v>
      </c>
      <c r="P19" s="101"/>
    </row>
    <row r="20" spans="2:16" x14ac:dyDescent="0.2">
      <c r="B20" s="6"/>
      <c r="C20" s="187">
        <v>6</v>
      </c>
      <c r="D20" s="82"/>
      <c r="E20" s="83"/>
      <c r="F20" s="84"/>
      <c r="G20" s="84"/>
      <c r="H20" s="84"/>
      <c r="I20" s="86"/>
      <c r="J20" s="24">
        <f t="shared" si="1"/>
        <v>0</v>
      </c>
      <c r="K20" s="277"/>
      <c r="L20" s="87">
        <f t="shared" si="2"/>
        <v>0</v>
      </c>
      <c r="M20" s="18">
        <f>IF(OR(F20=Konti!$D$24,F20=Konti!$D$27,F20=Konti!$D$37),0,I20*0.2)</f>
        <v>0</v>
      </c>
      <c r="N20" s="24">
        <f t="shared" si="3"/>
        <v>0</v>
      </c>
      <c r="O20" s="180">
        <v>6</v>
      </c>
      <c r="P20" s="101"/>
    </row>
    <row r="21" spans="2:16" x14ac:dyDescent="0.2">
      <c r="B21" s="6"/>
      <c r="C21" s="187">
        <v>7</v>
      </c>
      <c r="D21" s="82"/>
      <c r="E21" s="83"/>
      <c r="F21" s="84"/>
      <c r="G21" s="84"/>
      <c r="H21" s="84"/>
      <c r="I21" s="86"/>
      <c r="J21" s="24">
        <f t="shared" si="1"/>
        <v>0</v>
      </c>
      <c r="K21" s="277"/>
      <c r="L21" s="87">
        <f t="shared" si="2"/>
        <v>0</v>
      </c>
      <c r="M21" s="18">
        <f>IF(OR(F21=Konti!$D$24,F21=Konti!$D$27,F21=Konti!$D$37),0,I21*0.2)</f>
        <v>0</v>
      </c>
      <c r="N21" s="24">
        <f t="shared" si="3"/>
        <v>0</v>
      </c>
      <c r="O21" s="180">
        <v>7</v>
      </c>
      <c r="P21" s="101"/>
    </row>
    <row r="22" spans="2:16" x14ac:dyDescent="0.2">
      <c r="B22" s="6"/>
      <c r="C22" s="187">
        <v>8</v>
      </c>
      <c r="D22" s="82"/>
      <c r="E22" s="83"/>
      <c r="F22" s="84"/>
      <c r="G22" s="84"/>
      <c r="H22" s="84"/>
      <c r="I22" s="86"/>
      <c r="J22" s="24">
        <f t="shared" si="1"/>
        <v>0</v>
      </c>
      <c r="K22" s="277"/>
      <c r="L22" s="87">
        <f t="shared" si="2"/>
        <v>0</v>
      </c>
      <c r="M22" s="18">
        <f>IF(OR(F22=Konti!$D$24,F22=Konti!$D$27,F22=Konti!$D$37),0,I22*0.2)</f>
        <v>0</v>
      </c>
      <c r="N22" s="24">
        <f t="shared" si="3"/>
        <v>0</v>
      </c>
      <c r="O22" s="180">
        <v>8</v>
      </c>
      <c r="P22" s="101"/>
    </row>
    <row r="23" spans="2:16" x14ac:dyDescent="0.2">
      <c r="B23" s="6"/>
      <c r="C23" s="187">
        <v>9</v>
      </c>
      <c r="D23" s="82"/>
      <c r="E23" s="83"/>
      <c r="F23" s="84"/>
      <c r="G23" s="84"/>
      <c r="H23" s="84"/>
      <c r="I23" s="86"/>
      <c r="J23" s="24">
        <f t="shared" si="1"/>
        <v>0</v>
      </c>
      <c r="K23" s="277"/>
      <c r="L23" s="87">
        <f t="shared" si="2"/>
        <v>0</v>
      </c>
      <c r="M23" s="18">
        <f>IF(OR(F23=Konti!$D$24,F23=Konti!$D$27,F23=Konti!$D$37),0,I23*0.2)</f>
        <v>0</v>
      </c>
      <c r="N23" s="24">
        <f t="shared" si="3"/>
        <v>0</v>
      </c>
      <c r="O23" s="180">
        <v>9</v>
      </c>
      <c r="P23" s="101"/>
    </row>
    <row r="24" spans="2:16" x14ac:dyDescent="0.2">
      <c r="B24" s="6"/>
      <c r="C24" s="187">
        <v>10</v>
      </c>
      <c r="D24" s="82"/>
      <c r="E24" s="83"/>
      <c r="F24" s="84"/>
      <c r="G24" s="84"/>
      <c r="H24" s="84"/>
      <c r="I24" s="86"/>
      <c r="J24" s="24">
        <f t="shared" si="1"/>
        <v>0</v>
      </c>
      <c r="K24" s="277"/>
      <c r="L24" s="87">
        <f t="shared" si="2"/>
        <v>0</v>
      </c>
      <c r="M24" s="18">
        <f>IF(OR(F24=Konti!$D$24,F24=Konti!$D$27,F24=Konti!$D$37),0,I24*0.2)</f>
        <v>0</v>
      </c>
      <c r="N24" s="24">
        <f t="shared" si="3"/>
        <v>0</v>
      </c>
      <c r="O24" s="180">
        <v>10</v>
      </c>
      <c r="P24" s="101"/>
    </row>
    <row r="25" spans="2:16" x14ac:dyDescent="0.2">
      <c r="B25" s="6"/>
      <c r="C25" s="187">
        <v>11</v>
      </c>
      <c r="D25" s="82"/>
      <c r="E25" s="83"/>
      <c r="F25" s="84"/>
      <c r="G25" s="84"/>
      <c r="H25" s="84"/>
      <c r="I25" s="86"/>
      <c r="J25" s="24">
        <f t="shared" si="1"/>
        <v>0</v>
      </c>
      <c r="K25" s="277"/>
      <c r="L25" s="87">
        <f t="shared" si="2"/>
        <v>0</v>
      </c>
      <c r="M25" s="18">
        <f>IF(OR(F25=Konti!$D$24,F25=Konti!$D$27,F25=Konti!$D$37),0,I25*0.2)</f>
        <v>0</v>
      </c>
      <c r="N25" s="24">
        <f t="shared" si="3"/>
        <v>0</v>
      </c>
      <c r="O25" s="180">
        <v>11</v>
      </c>
      <c r="P25" s="101"/>
    </row>
    <row r="26" spans="2:16" x14ac:dyDescent="0.2">
      <c r="B26" s="6"/>
      <c r="C26" s="187">
        <v>12</v>
      </c>
      <c r="D26" s="82"/>
      <c r="E26" s="83"/>
      <c r="F26" s="84"/>
      <c r="G26" s="84"/>
      <c r="H26" s="84"/>
      <c r="I26" s="86"/>
      <c r="J26" s="24">
        <f t="shared" si="1"/>
        <v>0</v>
      </c>
      <c r="K26" s="277"/>
      <c r="L26" s="87">
        <f t="shared" si="2"/>
        <v>0</v>
      </c>
      <c r="M26" s="18">
        <f>IF(OR(F26=Konti!$D$24,F26=Konti!$D$27,F26=Konti!$D$37),0,I26*0.2)</f>
        <v>0</v>
      </c>
      <c r="N26" s="24">
        <f t="shared" si="3"/>
        <v>0</v>
      </c>
      <c r="O26" s="180">
        <v>12</v>
      </c>
      <c r="P26" s="101"/>
    </row>
    <row r="27" spans="2:16" x14ac:dyDescent="0.2">
      <c r="B27" s="6"/>
      <c r="C27" s="187">
        <v>13</v>
      </c>
      <c r="D27" s="82"/>
      <c r="E27" s="83"/>
      <c r="F27" s="84"/>
      <c r="G27" s="84"/>
      <c r="H27" s="84"/>
      <c r="I27" s="86"/>
      <c r="J27" s="24">
        <f t="shared" si="1"/>
        <v>0</v>
      </c>
      <c r="K27" s="277"/>
      <c r="L27" s="87">
        <f t="shared" si="2"/>
        <v>0</v>
      </c>
      <c r="M27" s="18">
        <f>IF(OR(F27=Konti!$D$24,F27=Konti!$D$27,F27=Konti!$D$37),0,I27*0.2)</f>
        <v>0</v>
      </c>
      <c r="N27" s="24">
        <f t="shared" si="3"/>
        <v>0</v>
      </c>
      <c r="O27" s="180">
        <v>13</v>
      </c>
      <c r="P27" s="101"/>
    </row>
    <row r="28" spans="2:16" x14ac:dyDescent="0.2">
      <c r="B28" s="6"/>
      <c r="C28" s="187">
        <v>14</v>
      </c>
      <c r="D28" s="82"/>
      <c r="E28" s="83"/>
      <c r="F28" s="84"/>
      <c r="G28" s="84"/>
      <c r="H28" s="84"/>
      <c r="I28" s="86"/>
      <c r="J28" s="24">
        <f t="shared" si="1"/>
        <v>0</v>
      </c>
      <c r="K28" s="277"/>
      <c r="L28" s="87">
        <f t="shared" si="2"/>
        <v>0</v>
      </c>
      <c r="M28" s="18">
        <f>IF(OR(F28=Konti!$D$24,F28=Konti!$D$27,F28=Konti!$D$37),0,I28*0.2)</f>
        <v>0</v>
      </c>
      <c r="N28" s="24">
        <f t="shared" si="3"/>
        <v>0</v>
      </c>
      <c r="O28" s="180">
        <v>14</v>
      </c>
      <c r="P28" s="101"/>
    </row>
    <row r="29" spans="2:16" x14ac:dyDescent="0.2">
      <c r="B29" s="6"/>
      <c r="C29" s="187">
        <v>15</v>
      </c>
      <c r="D29" s="82"/>
      <c r="E29" s="83"/>
      <c r="F29" s="84"/>
      <c r="G29" s="84"/>
      <c r="H29" s="84"/>
      <c r="I29" s="86"/>
      <c r="J29" s="24">
        <f t="shared" si="1"/>
        <v>0</v>
      </c>
      <c r="K29" s="277"/>
      <c r="L29" s="87">
        <f t="shared" si="2"/>
        <v>0</v>
      </c>
      <c r="M29" s="18">
        <f>IF(OR(F29=Konti!$D$24,F29=Konti!$D$27,F29=Konti!$D$37),0,I29*0.2)</f>
        <v>0</v>
      </c>
      <c r="N29" s="24">
        <f t="shared" si="3"/>
        <v>0</v>
      </c>
      <c r="O29" s="180">
        <v>15</v>
      </c>
      <c r="P29" s="101"/>
    </row>
    <row r="30" spans="2:16" x14ac:dyDescent="0.2">
      <c r="B30" s="6"/>
      <c r="C30" s="187">
        <v>16</v>
      </c>
      <c r="D30" s="82"/>
      <c r="E30" s="83"/>
      <c r="F30" s="84"/>
      <c r="G30" s="84"/>
      <c r="H30" s="84"/>
      <c r="I30" s="86"/>
      <c r="J30" s="24">
        <f t="shared" si="1"/>
        <v>0</v>
      </c>
      <c r="K30" s="277"/>
      <c r="L30" s="87">
        <f t="shared" si="2"/>
        <v>0</v>
      </c>
      <c r="M30" s="18">
        <f>IF(OR(F30=Konti!$D$24,F30=Konti!$D$27,F30=Konti!$D$37),0,I30*0.2)</f>
        <v>0</v>
      </c>
      <c r="N30" s="24">
        <f t="shared" si="3"/>
        <v>0</v>
      </c>
      <c r="O30" s="180">
        <v>16</v>
      </c>
      <c r="P30" s="101"/>
    </row>
    <row r="31" spans="2:16" x14ac:dyDescent="0.2">
      <c r="B31" s="6"/>
      <c r="C31" s="187">
        <v>17</v>
      </c>
      <c r="D31" s="82"/>
      <c r="E31" s="83"/>
      <c r="F31" s="84"/>
      <c r="G31" s="84"/>
      <c r="H31" s="84"/>
      <c r="I31" s="86"/>
      <c r="J31" s="24">
        <f t="shared" si="1"/>
        <v>0</v>
      </c>
      <c r="K31" s="277"/>
      <c r="L31" s="87">
        <f t="shared" si="2"/>
        <v>0</v>
      </c>
      <c r="M31" s="18">
        <f>IF(OR(F31=Konti!$D$24,F31=Konti!$D$27,F31=Konti!$D$37),0,I31*0.2)</f>
        <v>0</v>
      </c>
      <c r="N31" s="24">
        <f t="shared" si="3"/>
        <v>0</v>
      </c>
      <c r="O31" s="180">
        <v>17</v>
      </c>
      <c r="P31" s="101"/>
    </row>
    <row r="32" spans="2:16" x14ac:dyDescent="0.2">
      <c r="B32" s="6"/>
      <c r="C32" s="187">
        <v>18</v>
      </c>
      <c r="D32" s="82"/>
      <c r="E32" s="83"/>
      <c r="F32" s="84"/>
      <c r="G32" s="84"/>
      <c r="H32" s="84"/>
      <c r="I32" s="86"/>
      <c r="J32" s="24">
        <f t="shared" si="1"/>
        <v>0</v>
      </c>
      <c r="K32" s="277"/>
      <c r="L32" s="87">
        <f t="shared" si="2"/>
        <v>0</v>
      </c>
      <c r="M32" s="18">
        <f>IF(OR(F32=Konti!$D$24,F32=Konti!$D$27,F32=Konti!$D$37),0,I32*0.2)</f>
        <v>0</v>
      </c>
      <c r="N32" s="24">
        <f t="shared" si="3"/>
        <v>0</v>
      </c>
      <c r="O32" s="180">
        <v>18</v>
      </c>
      <c r="P32" s="101"/>
    </row>
    <row r="33" spans="2:16" x14ac:dyDescent="0.2">
      <c r="B33" s="6"/>
      <c r="C33" s="187">
        <v>19</v>
      </c>
      <c r="D33" s="82"/>
      <c r="E33" s="83"/>
      <c r="F33" s="84"/>
      <c r="G33" s="84"/>
      <c r="H33" s="84"/>
      <c r="I33" s="86"/>
      <c r="J33" s="24">
        <f t="shared" si="1"/>
        <v>0</v>
      </c>
      <c r="K33" s="277"/>
      <c r="L33" s="87">
        <f t="shared" si="2"/>
        <v>0</v>
      </c>
      <c r="M33" s="18">
        <f>IF(OR(F33=Konti!$D$24,F33=Konti!$D$27,F33=Konti!$D$37),0,I33*0.2)</f>
        <v>0</v>
      </c>
      <c r="N33" s="24">
        <f t="shared" si="3"/>
        <v>0</v>
      </c>
      <c r="O33" s="180">
        <v>19</v>
      </c>
      <c r="P33" s="101"/>
    </row>
    <row r="34" spans="2:16" x14ac:dyDescent="0.2">
      <c r="B34" s="6"/>
      <c r="C34" s="187">
        <v>20</v>
      </c>
      <c r="D34" s="82"/>
      <c r="E34" s="83"/>
      <c r="F34" s="84"/>
      <c r="G34" s="84"/>
      <c r="H34" s="84"/>
      <c r="I34" s="86"/>
      <c r="J34" s="24">
        <f t="shared" si="1"/>
        <v>0</v>
      </c>
      <c r="K34" s="277"/>
      <c r="L34" s="87">
        <f t="shared" si="2"/>
        <v>0</v>
      </c>
      <c r="M34" s="18">
        <f>IF(OR(F34=Konti!$D$24,F34=Konti!$D$27,F34=Konti!$D$37),0,I34*0.2)</f>
        <v>0</v>
      </c>
      <c r="N34" s="24">
        <f t="shared" si="3"/>
        <v>0</v>
      </c>
      <c r="O34" s="180">
        <v>20</v>
      </c>
      <c r="P34" s="101"/>
    </row>
    <row r="35" spans="2:16" x14ac:dyDescent="0.2">
      <c r="B35" s="6"/>
      <c r="C35" s="187">
        <v>21</v>
      </c>
      <c r="D35" s="82"/>
      <c r="E35" s="83"/>
      <c r="F35" s="84"/>
      <c r="G35" s="84"/>
      <c r="H35" s="84"/>
      <c r="I35" s="86"/>
      <c r="J35" s="24">
        <f t="shared" si="1"/>
        <v>0</v>
      </c>
      <c r="K35" s="277"/>
      <c r="L35" s="87">
        <f t="shared" si="2"/>
        <v>0</v>
      </c>
      <c r="M35" s="18">
        <f>IF(OR(F35=Konti!$D$24,F35=Konti!$D$27,F35=Konti!$D$37),0,I35*0.2)</f>
        <v>0</v>
      </c>
      <c r="N35" s="24">
        <f t="shared" si="3"/>
        <v>0</v>
      </c>
      <c r="O35" s="180">
        <v>21</v>
      </c>
      <c r="P35" s="101"/>
    </row>
    <row r="36" spans="2:16" x14ac:dyDescent="0.2">
      <c r="B36" s="6"/>
      <c r="C36" s="187">
        <v>22</v>
      </c>
      <c r="D36" s="82"/>
      <c r="E36" s="83"/>
      <c r="F36" s="84"/>
      <c r="G36" s="84"/>
      <c r="H36" s="84"/>
      <c r="I36" s="86"/>
      <c r="J36" s="24">
        <f t="shared" si="1"/>
        <v>0</v>
      </c>
      <c r="K36" s="277"/>
      <c r="L36" s="87">
        <f t="shared" si="2"/>
        <v>0</v>
      </c>
      <c r="M36" s="18">
        <f>IF(OR(F36=Konti!$D$24,F36=Konti!$D$27,F36=Konti!$D$37),0,I36*0.2)</f>
        <v>0</v>
      </c>
      <c r="N36" s="24">
        <f t="shared" si="3"/>
        <v>0</v>
      </c>
      <c r="O36" s="180">
        <v>22</v>
      </c>
      <c r="P36" s="101"/>
    </row>
    <row r="37" spans="2:16" x14ac:dyDescent="0.2">
      <c r="B37" s="6"/>
      <c r="C37" s="187">
        <v>23</v>
      </c>
      <c r="D37" s="82"/>
      <c r="E37" s="83"/>
      <c r="F37" s="84"/>
      <c r="G37" s="84"/>
      <c r="H37" s="84"/>
      <c r="I37" s="86"/>
      <c r="J37" s="24">
        <f t="shared" si="1"/>
        <v>0</v>
      </c>
      <c r="K37" s="277"/>
      <c r="L37" s="87">
        <f t="shared" si="2"/>
        <v>0</v>
      </c>
      <c r="M37" s="18">
        <f>IF(OR(F37=Konti!$D$24,F37=Konti!$D$27,F37=Konti!$D$37),0,I37*0.2)</f>
        <v>0</v>
      </c>
      <c r="N37" s="24">
        <f t="shared" si="3"/>
        <v>0</v>
      </c>
      <c r="O37" s="180">
        <v>23</v>
      </c>
      <c r="P37" s="101"/>
    </row>
    <row r="38" spans="2:16" x14ac:dyDescent="0.2">
      <c r="B38" s="6"/>
      <c r="C38" s="187">
        <v>24</v>
      </c>
      <c r="D38" s="82"/>
      <c r="E38" s="83"/>
      <c r="F38" s="84"/>
      <c r="G38" s="84"/>
      <c r="H38" s="84"/>
      <c r="I38" s="86"/>
      <c r="J38" s="24">
        <f t="shared" si="1"/>
        <v>0</v>
      </c>
      <c r="K38" s="277"/>
      <c r="L38" s="87">
        <f t="shared" si="2"/>
        <v>0</v>
      </c>
      <c r="M38" s="18">
        <f>IF(OR(F38=Konti!$D$24,F38=Konti!$D$27,F38=Konti!$D$37),0,I38*0.2)</f>
        <v>0</v>
      </c>
      <c r="N38" s="24">
        <f t="shared" si="3"/>
        <v>0</v>
      </c>
      <c r="O38" s="180">
        <v>24</v>
      </c>
      <c r="P38" s="101"/>
    </row>
    <row r="39" spans="2:16" x14ac:dyDescent="0.2">
      <c r="B39" s="6"/>
      <c r="C39" s="187">
        <v>25</v>
      </c>
      <c r="D39" s="82"/>
      <c r="E39" s="83"/>
      <c r="F39" s="84"/>
      <c r="G39" s="84"/>
      <c r="H39" s="84"/>
      <c r="I39" s="86"/>
      <c r="J39" s="24">
        <f t="shared" si="1"/>
        <v>0</v>
      </c>
      <c r="K39" s="277"/>
      <c r="L39" s="87">
        <f t="shared" si="2"/>
        <v>0</v>
      </c>
      <c r="M39" s="18">
        <f>IF(OR(F39=Konti!$D$24,F39=Konti!$D$27,F39=Konti!$D$37),0,I39*0.2)</f>
        <v>0</v>
      </c>
      <c r="N39" s="24">
        <f t="shared" si="3"/>
        <v>0</v>
      </c>
      <c r="O39" s="180">
        <v>25</v>
      </c>
      <c r="P39" s="101"/>
    </row>
    <row r="40" spans="2:16" x14ac:dyDescent="0.2">
      <c r="B40" s="6"/>
      <c r="C40" s="187">
        <v>26</v>
      </c>
      <c r="D40" s="82"/>
      <c r="E40" s="83"/>
      <c r="F40" s="84"/>
      <c r="G40" s="84"/>
      <c r="H40" s="84"/>
      <c r="I40" s="86"/>
      <c r="J40" s="24">
        <f t="shared" si="1"/>
        <v>0</v>
      </c>
      <c r="K40" s="277"/>
      <c r="L40" s="87">
        <f t="shared" si="2"/>
        <v>0</v>
      </c>
      <c r="M40" s="18">
        <f>IF(OR(F40=Konti!$D$24,F40=Konti!$D$27,F40=Konti!$D$37),0,I40*0.2)</f>
        <v>0</v>
      </c>
      <c r="N40" s="24">
        <f t="shared" si="3"/>
        <v>0</v>
      </c>
      <c r="O40" s="180">
        <v>26</v>
      </c>
      <c r="P40" s="101"/>
    </row>
    <row r="41" spans="2:16" x14ac:dyDescent="0.2">
      <c r="B41" s="6"/>
      <c r="C41" s="187">
        <v>27</v>
      </c>
      <c r="D41" s="82"/>
      <c r="E41" s="83"/>
      <c r="F41" s="84"/>
      <c r="G41" s="84"/>
      <c r="H41" s="84"/>
      <c r="I41" s="86"/>
      <c r="J41" s="24">
        <f t="shared" si="1"/>
        <v>0</v>
      </c>
      <c r="K41" s="277"/>
      <c r="L41" s="87">
        <f t="shared" si="2"/>
        <v>0</v>
      </c>
      <c r="M41" s="18">
        <f>IF(OR(F41=Konti!$D$24,F41=Konti!$D$27,F41=Konti!$D$37),0,I41*0.2)</f>
        <v>0</v>
      </c>
      <c r="N41" s="24">
        <f t="shared" si="3"/>
        <v>0</v>
      </c>
      <c r="O41" s="180">
        <v>27</v>
      </c>
      <c r="P41" s="101"/>
    </row>
    <row r="42" spans="2:16" x14ac:dyDescent="0.2">
      <c r="B42" s="6"/>
      <c r="C42" s="187">
        <v>28</v>
      </c>
      <c r="D42" s="82"/>
      <c r="E42" s="83"/>
      <c r="F42" s="84"/>
      <c r="G42" s="84"/>
      <c r="H42" s="84"/>
      <c r="I42" s="86"/>
      <c r="J42" s="24">
        <f t="shared" si="1"/>
        <v>0</v>
      </c>
      <c r="K42" s="277"/>
      <c r="L42" s="87">
        <f t="shared" si="2"/>
        <v>0</v>
      </c>
      <c r="M42" s="18">
        <f>IF(OR(F42=Konti!$D$24,F42=Konti!$D$27,F42=Konti!$D$37),0,I42*0.2)</f>
        <v>0</v>
      </c>
      <c r="N42" s="24">
        <f t="shared" si="3"/>
        <v>0</v>
      </c>
      <c r="O42" s="180">
        <v>28</v>
      </c>
      <c r="P42" s="101"/>
    </row>
    <row r="43" spans="2:16" x14ac:dyDescent="0.2">
      <c r="B43" s="6"/>
      <c r="C43" s="187">
        <v>29</v>
      </c>
      <c r="D43" s="82"/>
      <c r="E43" s="83"/>
      <c r="F43" s="84"/>
      <c r="G43" s="84"/>
      <c r="H43" s="84"/>
      <c r="I43" s="86"/>
      <c r="J43" s="24">
        <f t="shared" si="1"/>
        <v>0</v>
      </c>
      <c r="K43" s="277"/>
      <c r="L43" s="87">
        <f t="shared" si="2"/>
        <v>0</v>
      </c>
      <c r="M43" s="18">
        <f>IF(OR(F43=Konti!$D$24,F43=Konti!$D$27,F43=Konti!$D$37),0,I43*0.2)</f>
        <v>0</v>
      </c>
      <c r="N43" s="24">
        <f t="shared" si="3"/>
        <v>0</v>
      </c>
      <c r="O43" s="180">
        <v>29</v>
      </c>
      <c r="P43" s="101"/>
    </row>
    <row r="44" spans="2:16" x14ac:dyDescent="0.2">
      <c r="B44" s="6"/>
      <c r="C44" s="187">
        <v>30</v>
      </c>
      <c r="D44" s="82"/>
      <c r="E44" s="83"/>
      <c r="F44" s="84"/>
      <c r="G44" s="84"/>
      <c r="H44" s="84"/>
      <c r="I44" s="86"/>
      <c r="J44" s="24">
        <f t="shared" si="1"/>
        <v>0</v>
      </c>
      <c r="K44" s="277"/>
      <c r="L44" s="87">
        <f t="shared" si="2"/>
        <v>0</v>
      </c>
      <c r="M44" s="18">
        <f>IF(OR(F44=Konti!$D$24,F44=Konti!$D$27,F44=Konti!$D$37),0,I44*0.2)</f>
        <v>0</v>
      </c>
      <c r="N44" s="24">
        <f t="shared" si="3"/>
        <v>0</v>
      </c>
      <c r="O44" s="180">
        <v>30</v>
      </c>
      <c r="P44" s="101"/>
    </row>
    <row r="45" spans="2:16" x14ac:dyDescent="0.2">
      <c r="B45" s="6"/>
      <c r="C45" s="187">
        <v>31</v>
      </c>
      <c r="D45" s="82"/>
      <c r="E45" s="83"/>
      <c r="F45" s="84"/>
      <c r="G45" s="84"/>
      <c r="H45" s="84"/>
      <c r="I45" s="86"/>
      <c r="J45" s="24">
        <f t="shared" si="1"/>
        <v>0</v>
      </c>
      <c r="K45" s="277"/>
      <c r="L45" s="87">
        <f t="shared" si="2"/>
        <v>0</v>
      </c>
      <c r="M45" s="18">
        <f>IF(OR(F45=Konti!$D$24,F45=Konti!$D$27,F45=Konti!$D$37),0,I45*0.2)</f>
        <v>0</v>
      </c>
      <c r="N45" s="24">
        <f t="shared" si="3"/>
        <v>0</v>
      </c>
      <c r="O45" s="180">
        <v>31</v>
      </c>
      <c r="P45" s="101"/>
    </row>
    <row r="46" spans="2:16" x14ac:dyDescent="0.2">
      <c r="B46" s="6"/>
      <c r="C46" s="187">
        <v>32</v>
      </c>
      <c r="D46" s="82"/>
      <c r="E46" s="83"/>
      <c r="F46" s="84"/>
      <c r="G46" s="84"/>
      <c r="H46" s="84"/>
      <c r="I46" s="86"/>
      <c r="J46" s="24">
        <f t="shared" si="1"/>
        <v>0</v>
      </c>
      <c r="K46" s="277"/>
      <c r="L46" s="87">
        <f t="shared" si="2"/>
        <v>0</v>
      </c>
      <c r="M46" s="18">
        <f>IF(OR(F46=Konti!$D$24,F46=Konti!$D$27,F46=Konti!$D$37),0,I46*0.2)</f>
        <v>0</v>
      </c>
      <c r="N46" s="24">
        <f t="shared" si="3"/>
        <v>0</v>
      </c>
      <c r="O46" s="180">
        <v>32</v>
      </c>
      <c r="P46" s="101"/>
    </row>
    <row r="47" spans="2:16" x14ac:dyDescent="0.2">
      <c r="B47" s="6"/>
      <c r="C47" s="187">
        <v>33</v>
      </c>
      <c r="D47" s="82"/>
      <c r="E47" s="83"/>
      <c r="F47" s="84"/>
      <c r="G47" s="84"/>
      <c r="H47" s="84"/>
      <c r="I47" s="86"/>
      <c r="J47" s="24">
        <f t="shared" si="1"/>
        <v>0</v>
      </c>
      <c r="K47" s="277"/>
      <c r="L47" s="87">
        <f t="shared" si="2"/>
        <v>0</v>
      </c>
      <c r="M47" s="18">
        <f>IF(OR(F47=Konti!$D$24,F47=Konti!$D$27,F47=Konti!$D$37),0,I47*0.2)</f>
        <v>0</v>
      </c>
      <c r="N47" s="24">
        <f t="shared" si="3"/>
        <v>0</v>
      </c>
      <c r="O47" s="180">
        <v>33</v>
      </c>
      <c r="P47" s="101"/>
    </row>
    <row r="48" spans="2:16" x14ac:dyDescent="0.2">
      <c r="B48" s="6"/>
      <c r="C48" s="187">
        <v>34</v>
      </c>
      <c r="D48" s="82"/>
      <c r="E48" s="83"/>
      <c r="F48" s="84"/>
      <c r="G48" s="84"/>
      <c r="H48" s="84"/>
      <c r="I48" s="86"/>
      <c r="J48" s="24">
        <f t="shared" si="1"/>
        <v>0</v>
      </c>
      <c r="K48" s="277"/>
      <c r="L48" s="87">
        <f t="shared" si="2"/>
        <v>0</v>
      </c>
      <c r="M48" s="18">
        <f>IF(OR(F48=Konti!$D$24,F48=Konti!$D$27,F48=Konti!$D$37),0,I48*0.2)</f>
        <v>0</v>
      </c>
      <c r="N48" s="24">
        <f t="shared" si="3"/>
        <v>0</v>
      </c>
      <c r="O48" s="180">
        <v>34</v>
      </c>
      <c r="P48" s="101"/>
    </row>
    <row r="49" spans="1:16" x14ac:dyDescent="0.2">
      <c r="B49" s="6"/>
      <c r="C49" s="187">
        <v>35</v>
      </c>
      <c r="D49" s="82"/>
      <c r="E49" s="83"/>
      <c r="F49" s="84"/>
      <c r="G49" s="84"/>
      <c r="H49" s="84"/>
      <c r="I49" s="86"/>
      <c r="J49" s="24">
        <f t="shared" si="1"/>
        <v>0</v>
      </c>
      <c r="K49" s="277"/>
      <c r="L49" s="87">
        <f t="shared" si="2"/>
        <v>0</v>
      </c>
      <c r="M49" s="18">
        <f>IF(OR(F49=Konti!$D$24,F49=Konti!$D$27,F49=Konti!$D$37),0,I49*0.2)</f>
        <v>0</v>
      </c>
      <c r="N49" s="24">
        <f t="shared" si="3"/>
        <v>0</v>
      </c>
      <c r="O49" s="180">
        <v>35</v>
      </c>
      <c r="P49" s="101"/>
    </row>
    <row r="50" spans="1:16" x14ac:dyDescent="0.2">
      <c r="B50" s="6"/>
      <c r="C50" s="187">
        <v>36</v>
      </c>
      <c r="D50" s="82"/>
      <c r="E50" s="83"/>
      <c r="F50" s="84"/>
      <c r="G50" s="84"/>
      <c r="H50" s="84"/>
      <c r="I50" s="86"/>
      <c r="J50" s="24">
        <f t="shared" si="1"/>
        <v>0</v>
      </c>
      <c r="K50" s="277"/>
      <c r="L50" s="87">
        <f t="shared" si="2"/>
        <v>0</v>
      </c>
      <c r="M50" s="18">
        <f>IF(OR(F50=Konti!$D$24,F50=Konti!$D$27,F50=Konti!$D$37),0,I50*0.2)</f>
        <v>0</v>
      </c>
      <c r="N50" s="24">
        <f t="shared" si="3"/>
        <v>0</v>
      </c>
      <c r="O50" s="180">
        <v>36</v>
      </c>
      <c r="P50" s="101"/>
    </row>
    <row r="51" spans="1:16" x14ac:dyDescent="0.2">
      <c r="B51" s="6"/>
      <c r="C51" s="187">
        <v>37</v>
      </c>
      <c r="D51" s="82"/>
      <c r="E51" s="83"/>
      <c r="F51" s="84"/>
      <c r="G51" s="84"/>
      <c r="H51" s="84"/>
      <c r="I51" s="86"/>
      <c r="J51" s="24">
        <f t="shared" si="1"/>
        <v>0</v>
      </c>
      <c r="K51" s="277"/>
      <c r="L51" s="87">
        <f t="shared" si="2"/>
        <v>0</v>
      </c>
      <c r="M51" s="18">
        <f>IF(OR(F51=Konti!$D$24,F51=Konti!$D$27,F51=Konti!$D$37),0,I51*0.2)</f>
        <v>0</v>
      </c>
      <c r="N51" s="24">
        <f t="shared" si="3"/>
        <v>0</v>
      </c>
      <c r="O51" s="180">
        <v>37</v>
      </c>
      <c r="P51" s="101"/>
    </row>
    <row r="52" spans="1:16" x14ac:dyDescent="0.2">
      <c r="B52" s="6"/>
      <c r="C52" s="187">
        <v>38</v>
      </c>
      <c r="D52" s="82"/>
      <c r="E52" s="83"/>
      <c r="F52" s="84"/>
      <c r="G52" s="84"/>
      <c r="H52" s="84"/>
      <c r="I52" s="86"/>
      <c r="J52" s="24">
        <f t="shared" si="1"/>
        <v>0</v>
      </c>
      <c r="K52" s="277"/>
      <c r="L52" s="87">
        <f t="shared" si="2"/>
        <v>0</v>
      </c>
      <c r="M52" s="18">
        <f>IF(OR(F52=Konti!$D$24,F52=Konti!$D$27,F52=Konti!$D$37),0,I52*0.2)</f>
        <v>0</v>
      </c>
      <c r="N52" s="24">
        <f t="shared" si="3"/>
        <v>0</v>
      </c>
      <c r="O52" s="180">
        <v>38</v>
      </c>
      <c r="P52" s="101"/>
    </row>
    <row r="53" spans="1:16" x14ac:dyDescent="0.2">
      <c r="B53" s="6"/>
      <c r="C53" s="187">
        <v>39</v>
      </c>
      <c r="D53" s="82"/>
      <c r="E53" s="83"/>
      <c r="F53" s="84"/>
      <c r="G53" s="84"/>
      <c r="H53" s="84"/>
      <c r="I53" s="86"/>
      <c r="J53" s="24">
        <f t="shared" si="1"/>
        <v>0</v>
      </c>
      <c r="K53" s="277"/>
      <c r="L53" s="87">
        <f t="shared" si="2"/>
        <v>0</v>
      </c>
      <c r="M53" s="18">
        <f>IF(OR(F53=Konti!$D$24,F53=Konti!$D$27,F53=Konti!$D$37),0,I53*0.2)</f>
        <v>0</v>
      </c>
      <c r="N53" s="24">
        <f t="shared" si="3"/>
        <v>0</v>
      </c>
      <c r="O53" s="180">
        <v>39</v>
      </c>
      <c r="P53" s="101"/>
    </row>
    <row r="54" spans="1:16" x14ac:dyDescent="0.2">
      <c r="B54" s="6"/>
      <c r="C54" s="187">
        <v>40</v>
      </c>
      <c r="D54" s="82"/>
      <c r="E54" s="83"/>
      <c r="F54" s="84"/>
      <c r="G54" s="84"/>
      <c r="H54" s="84"/>
      <c r="I54" s="86"/>
      <c r="J54" s="24">
        <f t="shared" si="1"/>
        <v>0</v>
      </c>
      <c r="K54" s="277"/>
      <c r="L54" s="87">
        <f t="shared" si="2"/>
        <v>0</v>
      </c>
      <c r="M54" s="18">
        <f>IF(OR(F54=Konti!$D$24,F54=Konti!$D$27,F54=Konti!$D$37),0,I54*0.2)</f>
        <v>0</v>
      </c>
      <c r="N54" s="24">
        <f t="shared" si="3"/>
        <v>0</v>
      </c>
      <c r="O54" s="180">
        <v>40</v>
      </c>
      <c r="P54" s="101"/>
    </row>
    <row r="55" spans="1:16" x14ac:dyDescent="0.2">
      <c r="B55" s="6"/>
      <c r="C55" s="187">
        <v>41</v>
      </c>
      <c r="D55" s="82"/>
      <c r="E55" s="83"/>
      <c r="F55" s="84"/>
      <c r="G55" s="84"/>
      <c r="H55" s="84"/>
      <c r="I55" s="86"/>
      <c r="J55" s="24">
        <f t="shared" si="1"/>
        <v>0</v>
      </c>
      <c r="K55" s="277"/>
      <c r="L55" s="87">
        <f t="shared" si="2"/>
        <v>0</v>
      </c>
      <c r="M55" s="18">
        <f>IF(OR(F55=Konti!$D$24,F55=Konti!$D$27,F55=Konti!$D$37),0,I55*0.2)</f>
        <v>0</v>
      </c>
      <c r="N55" s="24">
        <f t="shared" si="3"/>
        <v>0</v>
      </c>
      <c r="O55" s="180">
        <v>41</v>
      </c>
      <c r="P55" s="101"/>
    </row>
    <row r="56" spans="1:16" x14ac:dyDescent="0.2">
      <c r="B56" s="6"/>
      <c r="C56" s="187">
        <v>42</v>
      </c>
      <c r="D56" s="82"/>
      <c r="E56" s="83"/>
      <c r="F56" s="84"/>
      <c r="G56" s="84"/>
      <c r="H56" s="84"/>
      <c r="I56" s="86"/>
      <c r="J56" s="24">
        <f t="shared" si="1"/>
        <v>0</v>
      </c>
      <c r="K56" s="277"/>
      <c r="L56" s="87">
        <f t="shared" si="2"/>
        <v>0</v>
      </c>
      <c r="M56" s="18">
        <f>IF(OR(F56=Konti!$D$24,F56=Konti!$D$27,F56=Konti!$D$37),0,I56*0.2)</f>
        <v>0</v>
      </c>
      <c r="N56" s="24">
        <f t="shared" si="3"/>
        <v>0</v>
      </c>
      <c r="O56" s="180">
        <v>42</v>
      </c>
      <c r="P56" s="101"/>
    </row>
    <row r="57" spans="1:16" x14ac:dyDescent="0.2">
      <c r="B57" s="6"/>
      <c r="C57" s="187">
        <v>43</v>
      </c>
      <c r="D57" s="82"/>
      <c r="E57" s="83"/>
      <c r="F57" s="84"/>
      <c r="G57" s="84"/>
      <c r="H57" s="84"/>
      <c r="I57" s="86"/>
      <c r="J57" s="24">
        <f t="shared" si="1"/>
        <v>0</v>
      </c>
      <c r="K57" s="277"/>
      <c r="L57" s="87">
        <f t="shared" si="2"/>
        <v>0</v>
      </c>
      <c r="M57" s="18">
        <f>IF(OR(F57=Konti!$D$24,F57=Konti!$D$27,F57=Konti!$D$37),0,I57*0.2)</f>
        <v>0</v>
      </c>
      <c r="N57" s="24">
        <f t="shared" si="3"/>
        <v>0</v>
      </c>
      <c r="O57" s="180">
        <v>43</v>
      </c>
      <c r="P57" s="101"/>
    </row>
    <row r="58" spans="1:16" x14ac:dyDescent="0.2">
      <c r="B58" s="6"/>
      <c r="C58" s="187">
        <v>44</v>
      </c>
      <c r="D58" s="82"/>
      <c r="E58" s="83"/>
      <c r="F58" s="84"/>
      <c r="G58" s="84"/>
      <c r="H58" s="84"/>
      <c r="I58" s="86"/>
      <c r="J58" s="24">
        <f t="shared" si="1"/>
        <v>0</v>
      </c>
      <c r="K58" s="277"/>
      <c r="L58" s="87">
        <f t="shared" si="2"/>
        <v>0</v>
      </c>
      <c r="M58" s="18">
        <f>IF(OR(F58=Konti!$D$24,F58=Konti!$D$27,F58=Konti!$D$37),0,I58*0.2)</f>
        <v>0</v>
      </c>
      <c r="N58" s="24">
        <f t="shared" si="3"/>
        <v>0</v>
      </c>
      <c r="O58" s="180">
        <v>44</v>
      </c>
      <c r="P58" s="101"/>
    </row>
    <row r="59" spans="1:16" x14ac:dyDescent="0.2">
      <c r="B59" s="6"/>
      <c r="C59" s="187">
        <v>45</v>
      </c>
      <c r="D59" s="82"/>
      <c r="E59" s="83"/>
      <c r="F59" s="84"/>
      <c r="G59" s="84"/>
      <c r="H59" s="84"/>
      <c r="I59" s="86"/>
      <c r="J59" s="24">
        <f t="shared" si="1"/>
        <v>0</v>
      </c>
      <c r="K59" s="277"/>
      <c r="L59" s="87">
        <f t="shared" si="2"/>
        <v>0</v>
      </c>
      <c r="M59" s="18">
        <f>IF(OR(F59=Konti!$D$24,F59=Konti!$D$27,F59=Konti!$D$37),0,I59*0.2)</f>
        <v>0</v>
      </c>
      <c r="N59" s="24">
        <f t="shared" si="3"/>
        <v>0</v>
      </c>
      <c r="O59" s="180">
        <v>45</v>
      </c>
      <c r="P59" s="101"/>
    </row>
    <row r="60" spans="1:16" x14ac:dyDescent="0.2">
      <c r="B60" s="6"/>
      <c r="C60" s="187">
        <v>46</v>
      </c>
      <c r="D60" s="82"/>
      <c r="E60" s="83"/>
      <c r="F60" s="84"/>
      <c r="G60" s="84"/>
      <c r="H60" s="84"/>
      <c r="I60" s="86"/>
      <c r="J60" s="24">
        <f t="shared" si="1"/>
        <v>0</v>
      </c>
      <c r="K60" s="277"/>
      <c r="L60" s="87">
        <f t="shared" si="2"/>
        <v>0</v>
      </c>
      <c r="M60" s="18">
        <f>IF(OR(F60=Konti!$D$24,F60=Konti!$D$27,F60=Konti!$D$37),0,I60*0.2)</f>
        <v>0</v>
      </c>
      <c r="N60" s="24">
        <f t="shared" si="3"/>
        <v>0</v>
      </c>
      <c r="O60" s="180">
        <v>46</v>
      </c>
      <c r="P60" s="101"/>
    </row>
    <row r="61" spans="1:16" x14ac:dyDescent="0.2">
      <c r="B61" s="6"/>
      <c r="C61" s="187">
        <v>47</v>
      </c>
      <c r="D61" s="82"/>
      <c r="E61" s="83"/>
      <c r="F61" s="84"/>
      <c r="G61" s="84"/>
      <c r="H61" s="84"/>
      <c r="I61" s="86"/>
      <c r="J61" s="24">
        <f t="shared" si="1"/>
        <v>0</v>
      </c>
      <c r="K61" s="277"/>
      <c r="L61" s="87">
        <f t="shared" si="2"/>
        <v>0</v>
      </c>
      <c r="M61" s="18">
        <f>IF(OR(F61=Konti!$D$24,F61=Konti!$D$27,F61=Konti!$D$37),0,I61*0.2)</f>
        <v>0</v>
      </c>
      <c r="N61" s="24">
        <f t="shared" si="3"/>
        <v>0</v>
      </c>
      <c r="O61" s="180">
        <v>47</v>
      </c>
      <c r="P61" s="101"/>
    </row>
    <row r="62" spans="1:16" x14ac:dyDescent="0.2">
      <c r="B62" s="6"/>
      <c r="C62" s="187">
        <v>48</v>
      </c>
      <c r="D62" s="82"/>
      <c r="E62" s="83"/>
      <c r="F62" s="84"/>
      <c r="G62" s="84"/>
      <c r="H62" s="84"/>
      <c r="I62" s="86"/>
      <c r="J62" s="24">
        <f t="shared" si="1"/>
        <v>0</v>
      </c>
      <c r="K62" s="277"/>
      <c r="L62" s="87">
        <f t="shared" si="2"/>
        <v>0</v>
      </c>
      <c r="M62" s="18">
        <f>IF(OR(F62=Konti!$D$24,F62=Konti!$D$27,F62=Konti!$D$37),0,I62*0.2)</f>
        <v>0</v>
      </c>
      <c r="N62" s="24">
        <f t="shared" si="3"/>
        <v>0</v>
      </c>
      <c r="O62" s="180">
        <v>48</v>
      </c>
      <c r="P62" s="101"/>
    </row>
    <row r="63" spans="1:16" x14ac:dyDescent="0.2">
      <c r="B63" s="6"/>
      <c r="C63" s="320"/>
      <c r="D63" s="350"/>
      <c r="E63" s="351"/>
      <c r="F63" s="352"/>
      <c r="G63" s="347"/>
      <c r="H63" s="347"/>
      <c r="I63" s="353"/>
      <c r="J63" s="24"/>
      <c r="K63" s="349"/>
      <c r="L63" s="354"/>
      <c r="M63" s="18"/>
      <c r="N63" s="24"/>
      <c r="O63" s="355"/>
      <c r="P63" s="101"/>
    </row>
    <row r="64" spans="1:16" x14ac:dyDescent="0.2">
      <c r="A64" s="139"/>
      <c r="B64" s="6"/>
      <c r="C64" s="356"/>
      <c r="D64" s="357"/>
      <c r="E64" s="358"/>
      <c r="F64" s="358"/>
      <c r="G64" s="358"/>
      <c r="H64" s="359">
        <f t="shared" ref="H64:N64" si="4">SUM(H15:H63)</f>
        <v>0</v>
      </c>
      <c r="I64" s="360">
        <f t="shared" si="4"/>
        <v>0</v>
      </c>
      <c r="J64" s="248">
        <f t="shared" si="4"/>
        <v>0</v>
      </c>
      <c r="K64" s="360">
        <f t="shared" si="4"/>
        <v>0</v>
      </c>
      <c r="L64" s="360">
        <f t="shared" si="4"/>
        <v>0</v>
      </c>
      <c r="M64" s="360">
        <f t="shared" si="4"/>
        <v>0</v>
      </c>
      <c r="N64" s="360">
        <f t="shared" si="4"/>
        <v>0</v>
      </c>
      <c r="O64" s="361"/>
      <c r="P64" s="101"/>
    </row>
    <row r="65" spans="1:17" ht="13.5" thickBot="1" x14ac:dyDescent="0.25">
      <c r="A65" s="139"/>
      <c r="B65" s="6"/>
      <c r="C65" s="2"/>
      <c r="D65" s="107"/>
      <c r="E65" s="108"/>
      <c r="F65" s="109"/>
      <c r="G65" s="109"/>
      <c r="H65" s="109"/>
      <c r="I65" s="14"/>
      <c r="J65" s="30"/>
      <c r="K65" s="50"/>
      <c r="L65" s="50"/>
      <c r="M65" s="14"/>
      <c r="N65" s="14"/>
      <c r="O65" s="132"/>
      <c r="P65" s="59"/>
    </row>
    <row r="66" spans="1:17" x14ac:dyDescent="0.2">
      <c r="A66" s="139"/>
      <c r="B66" s="6"/>
      <c r="C66" s="202"/>
      <c r="D66" s="204" t="s">
        <v>32</v>
      </c>
      <c r="E66" s="33"/>
      <c r="F66" s="36"/>
      <c r="G66" s="14"/>
      <c r="H66" s="14"/>
      <c r="I66" s="50"/>
      <c r="J66" s="30"/>
      <c r="K66" s="50"/>
      <c r="L66" s="50"/>
      <c r="M66" s="14"/>
      <c r="N66" s="14"/>
      <c r="O66" s="14"/>
      <c r="P66" s="101"/>
    </row>
    <row r="67" spans="1:17" x14ac:dyDescent="0.2">
      <c r="A67" s="139"/>
      <c r="B67" s="6"/>
      <c r="C67" s="205"/>
      <c r="D67" s="67" t="s">
        <v>71</v>
      </c>
      <c r="E67" s="67"/>
      <c r="F67" s="68"/>
      <c r="G67" s="14"/>
      <c r="H67" s="14"/>
      <c r="I67" s="50"/>
      <c r="J67" s="50"/>
      <c r="K67" s="30"/>
      <c r="L67" s="30"/>
      <c r="M67" s="14"/>
      <c r="N67" s="14"/>
      <c r="O67" s="14"/>
      <c r="P67" s="101"/>
    </row>
    <row r="68" spans="1:17" x14ac:dyDescent="0.2">
      <c r="A68" s="139"/>
      <c r="B68" s="6"/>
      <c r="C68" s="206"/>
      <c r="D68" s="13" t="s">
        <v>47</v>
      </c>
      <c r="E68" s="13"/>
      <c r="F68" s="10"/>
      <c r="G68" s="14"/>
      <c r="H68" s="14"/>
      <c r="I68" s="50"/>
      <c r="J68" s="50"/>
      <c r="K68" s="50"/>
      <c r="L68" s="50"/>
      <c r="M68" s="14"/>
      <c r="N68" s="14"/>
      <c r="O68" s="14"/>
      <c r="P68" s="101"/>
      <c r="Q68" s="139"/>
    </row>
    <row r="69" spans="1:17" x14ac:dyDescent="0.2">
      <c r="A69" s="139"/>
      <c r="B69" s="6"/>
      <c r="C69" s="206"/>
      <c r="D69" s="13" t="s">
        <v>58</v>
      </c>
      <c r="E69" s="13"/>
      <c r="F69" s="10"/>
      <c r="G69" s="14"/>
      <c r="H69" s="14"/>
      <c r="I69" s="14"/>
      <c r="J69" s="30"/>
      <c r="K69" s="50"/>
      <c r="L69" s="50"/>
      <c r="M69" s="14"/>
      <c r="N69" s="14"/>
      <c r="O69" s="14"/>
      <c r="P69" s="101"/>
    </row>
    <row r="70" spans="1:17" x14ac:dyDescent="0.2">
      <c r="A70" s="139"/>
      <c r="B70" s="6"/>
      <c r="C70" s="206"/>
      <c r="D70" s="13" t="s">
        <v>48</v>
      </c>
      <c r="E70" s="13"/>
      <c r="F70" s="10"/>
      <c r="G70" s="14"/>
      <c r="H70" s="14"/>
      <c r="I70" s="14"/>
      <c r="J70" s="30"/>
      <c r="K70" s="50"/>
      <c r="L70" s="14"/>
      <c r="M70" s="14"/>
      <c r="N70" s="14"/>
      <c r="O70" s="14"/>
      <c r="P70" s="101"/>
    </row>
    <row r="71" spans="1:17" ht="13.5" thickBot="1" x14ac:dyDescent="0.25">
      <c r="A71" s="139"/>
      <c r="B71" s="137"/>
      <c r="C71" s="216"/>
      <c r="D71" s="58" t="s">
        <v>49</v>
      </c>
      <c r="E71" s="58"/>
      <c r="F71" s="11"/>
      <c r="G71" s="14"/>
      <c r="H71" s="14"/>
      <c r="I71" s="50"/>
      <c r="J71" s="30"/>
      <c r="K71" s="50"/>
      <c r="L71" s="14"/>
      <c r="M71" s="14"/>
      <c r="N71" s="14"/>
      <c r="O71" s="14"/>
      <c r="P71" s="101"/>
    </row>
    <row r="72" spans="1:17" ht="13.5" thickBot="1" x14ac:dyDescent="0.25">
      <c r="A72" s="139"/>
      <c r="B72" s="141"/>
      <c r="C72" s="142"/>
      <c r="D72" s="60"/>
      <c r="E72" s="60"/>
      <c r="F72" s="60"/>
      <c r="G72" s="60"/>
      <c r="H72" s="60"/>
      <c r="I72" s="142"/>
      <c r="J72" s="142"/>
      <c r="K72" s="9"/>
      <c r="L72" s="9"/>
      <c r="M72" s="9"/>
      <c r="N72" s="9"/>
      <c r="O72" s="9"/>
      <c r="P72" s="208"/>
    </row>
    <row r="73" spans="1:17" x14ac:dyDescent="0.2">
      <c r="B73" s="139"/>
      <c r="C73" s="139"/>
      <c r="D73" s="122"/>
      <c r="E73" s="122"/>
      <c r="F73" s="122"/>
      <c r="G73" s="122"/>
      <c r="H73" s="122"/>
      <c r="I73" s="123"/>
      <c r="J73" s="123"/>
      <c r="K73" s="121"/>
      <c r="L73" s="121"/>
      <c r="M73" s="121"/>
      <c r="N73" s="121"/>
    </row>
    <row r="74" spans="1:17" x14ac:dyDescent="0.2">
      <c r="B74" s="139"/>
      <c r="C74" s="139"/>
      <c r="D74" s="123"/>
      <c r="E74" s="123"/>
      <c r="F74" s="123"/>
      <c r="G74" s="123"/>
      <c r="H74" s="123"/>
      <c r="I74" s="139"/>
      <c r="J74" s="139"/>
    </row>
    <row r="75" spans="1:17" x14ac:dyDescent="0.2">
      <c r="B75" s="139"/>
      <c r="C75" s="139"/>
      <c r="D75" s="123"/>
      <c r="E75" s="123"/>
      <c r="F75" s="123"/>
      <c r="G75" s="123"/>
      <c r="H75" s="123"/>
      <c r="I75" s="139"/>
      <c r="J75" s="139"/>
    </row>
    <row r="76" spans="1:17" x14ac:dyDescent="0.2">
      <c r="B76" s="139"/>
      <c r="C76" s="139"/>
      <c r="D76" s="139"/>
      <c r="E76" s="139"/>
      <c r="F76" s="139"/>
      <c r="G76" s="139"/>
      <c r="H76" s="139"/>
      <c r="I76" s="139"/>
      <c r="J76" s="139"/>
    </row>
    <row r="81" spans="9:14" x14ac:dyDescent="0.2">
      <c r="I81" s="121"/>
    </row>
    <row r="82" spans="9:14" x14ac:dyDescent="0.2">
      <c r="I82" s="121"/>
      <c r="J82" s="121"/>
      <c r="K82" s="121"/>
      <c r="L82" s="121"/>
      <c r="M82" s="121"/>
      <c r="N82" s="121"/>
    </row>
    <row r="83" spans="9:14" x14ac:dyDescent="0.2">
      <c r="I83" s="121"/>
      <c r="J83" s="121"/>
      <c r="K83" s="121"/>
      <c r="L83" s="121"/>
      <c r="M83" s="121"/>
      <c r="N83" s="121"/>
    </row>
    <row r="84" spans="9:14" x14ac:dyDescent="0.2">
      <c r="I84" s="121"/>
      <c r="J84" s="121"/>
      <c r="K84" s="121"/>
      <c r="L84" s="121"/>
      <c r="M84" s="121"/>
      <c r="N84" s="121"/>
    </row>
    <row r="85" spans="9:14" x14ac:dyDescent="0.2">
      <c r="I85" s="121"/>
      <c r="J85" s="121"/>
      <c r="K85" s="121"/>
      <c r="L85" s="121"/>
      <c r="M85" s="121"/>
      <c r="N85" s="121"/>
    </row>
    <row r="86" spans="9:14" x14ac:dyDescent="0.2">
      <c r="I86" s="121"/>
      <c r="J86" s="121"/>
      <c r="K86" s="121"/>
      <c r="L86" s="121"/>
      <c r="M86" s="121"/>
      <c r="N86" s="121"/>
    </row>
    <row r="87" spans="9:14" x14ac:dyDescent="0.2">
      <c r="I87" s="121"/>
      <c r="J87" s="121"/>
      <c r="K87" s="121"/>
      <c r="L87" s="130"/>
      <c r="M87" s="121"/>
      <c r="N87" s="121"/>
    </row>
    <row r="88" spans="9:14" x14ac:dyDescent="0.2">
      <c r="I88" s="121"/>
      <c r="J88" s="121"/>
      <c r="K88" s="121"/>
      <c r="L88" s="130"/>
      <c r="M88" s="130"/>
      <c r="N88" s="121"/>
    </row>
    <row r="89" spans="9:14" x14ac:dyDescent="0.2">
      <c r="I89" s="121"/>
      <c r="J89" s="121"/>
      <c r="K89" s="121"/>
      <c r="L89" s="130"/>
      <c r="M89" s="130"/>
      <c r="N89" s="121"/>
    </row>
    <row r="90" spans="9:14" x14ac:dyDescent="0.2">
      <c r="I90" s="121"/>
      <c r="J90" s="121"/>
      <c r="K90" s="121"/>
      <c r="L90" s="130"/>
      <c r="M90" s="130"/>
      <c r="N90" s="121"/>
    </row>
    <row r="91" spans="9:14" x14ac:dyDescent="0.2">
      <c r="I91" s="121"/>
      <c r="J91" s="121"/>
      <c r="K91" s="121"/>
      <c r="L91" s="130"/>
      <c r="M91" s="130"/>
      <c r="N91" s="121"/>
    </row>
    <row r="92" spans="9:14" x14ac:dyDescent="0.2">
      <c r="I92" s="121"/>
      <c r="J92" s="121"/>
      <c r="K92" s="121"/>
      <c r="L92" s="130"/>
      <c r="M92" s="130"/>
      <c r="N92" s="121"/>
    </row>
    <row r="93" spans="9:14" x14ac:dyDescent="0.2">
      <c r="I93" s="121"/>
      <c r="J93" s="121"/>
      <c r="K93" s="121"/>
      <c r="L93" s="130"/>
      <c r="M93" s="130"/>
      <c r="N93" s="121"/>
    </row>
    <row r="94" spans="9:14" x14ac:dyDescent="0.2">
      <c r="I94" s="121"/>
      <c r="J94" s="121"/>
      <c r="K94" s="121"/>
      <c r="L94" s="131"/>
      <c r="M94" s="130"/>
      <c r="N94" s="121"/>
    </row>
    <row r="95" spans="9:14" x14ac:dyDescent="0.2">
      <c r="I95" s="121"/>
      <c r="J95" s="121"/>
      <c r="K95" s="121"/>
      <c r="L95" s="130"/>
      <c r="M95" s="131"/>
      <c r="N95" s="121"/>
    </row>
    <row r="96" spans="9:14" x14ac:dyDescent="0.2">
      <c r="I96" s="121"/>
      <c r="J96" s="121"/>
      <c r="K96" s="121"/>
      <c r="L96" s="130"/>
      <c r="M96" s="130"/>
      <c r="N96" s="121"/>
    </row>
    <row r="97" spans="10:14" x14ac:dyDescent="0.2">
      <c r="J97" s="121"/>
      <c r="K97" s="121"/>
      <c r="L97" s="121"/>
      <c r="M97" s="121"/>
      <c r="N97" s="121"/>
    </row>
  </sheetData>
  <phoneticPr fontId="0" type="noConversion"/>
  <dataValidations count="2">
    <dataValidation type="list" allowBlank="1" showInputMessage="1" showErrorMessage="1" sqref="G15:G63" xr:uid="{00000000-0002-0000-1000-000000000000}">
      <formula1>Lagerstyring</formula1>
    </dataValidation>
    <dataValidation type="list" errorStyle="information" allowBlank="1" showInputMessage="1" showErrorMessage="1" errorTitle="Vælg Konto" error="Du skal vælge en af de konti du har i kontooversigten. Mangler du en konto, kan du ændre i eksisterende konti eller lave en ny under fanebladet &quot;Konti&quot;." promptTitle="Kontoovesigt" prompt="Vælg her den konto du vil knytte posteringen til. " sqref="F15:F63" xr:uid="{00000000-0002-0000-1000-000001000000}">
      <formula1>Kontooversigt</formula1>
    </dataValidation>
  </dataValidations>
  <pageMargins left="0.75" right="0.75" top="1" bottom="1" header="0.5" footer="0.5"/>
  <pageSetup orientation="portrait" horizontalDpi="300" verticalDpi="300"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E63"/>
  <sheetViews>
    <sheetView workbookViewId="0">
      <selection activeCell="C5" sqref="C5:D5"/>
    </sheetView>
  </sheetViews>
  <sheetFormatPr defaultColWidth="8.85546875" defaultRowHeight="12.75" x14ac:dyDescent="0.2"/>
  <cols>
    <col min="1" max="1" width="7.140625" bestFit="1" customWidth="1"/>
    <col min="2" max="2" width="40.140625" bestFit="1" customWidth="1"/>
    <col min="3" max="3" width="11.140625" customWidth="1"/>
    <col min="4" max="4" width="9.5703125" customWidth="1"/>
    <col min="5" max="5" width="7.85546875" bestFit="1" customWidth="1"/>
  </cols>
  <sheetData>
    <row r="1" spans="1:5" ht="23.25" x14ac:dyDescent="0.35">
      <c r="A1" s="391" t="s">
        <v>186</v>
      </c>
      <c r="B1" s="391"/>
      <c r="C1" s="391"/>
      <c r="D1" s="391"/>
      <c r="E1" s="391"/>
    </row>
    <row r="2" spans="1:5" x14ac:dyDescent="0.2">
      <c r="A2" s="344"/>
    </row>
    <row r="3" spans="1:5" x14ac:dyDescent="0.2">
      <c r="A3" s="370" t="s">
        <v>1</v>
      </c>
      <c r="B3" s="371" t="s">
        <v>177</v>
      </c>
      <c r="C3" s="371" t="s">
        <v>178</v>
      </c>
      <c r="D3" s="371" t="s">
        <v>179</v>
      </c>
      <c r="E3" s="371" t="s">
        <v>180</v>
      </c>
    </row>
    <row r="4" spans="1:5" x14ac:dyDescent="0.2">
      <c r="A4" s="370"/>
      <c r="B4" s="372"/>
      <c r="C4" s="372"/>
      <c r="D4" s="371"/>
      <c r="E4" s="371"/>
    </row>
    <row r="5" spans="1:5" x14ac:dyDescent="0.2">
      <c r="A5" s="373"/>
      <c r="B5" s="374"/>
      <c r="C5" s="375"/>
      <c r="D5" s="376"/>
      <c r="E5" s="374">
        <f>C5-D5</f>
        <v>0</v>
      </c>
    </row>
    <row r="6" spans="1:5" x14ac:dyDescent="0.2">
      <c r="A6" s="377"/>
      <c r="B6" s="374"/>
      <c r="C6" s="375"/>
      <c r="D6" s="376"/>
      <c r="E6" s="374">
        <f t="shared" ref="E6:E62" si="0">C6-D6</f>
        <v>0</v>
      </c>
    </row>
    <row r="7" spans="1:5" x14ac:dyDescent="0.2">
      <c r="A7" s="377"/>
      <c r="B7" s="374"/>
      <c r="C7" s="375"/>
      <c r="D7" s="376"/>
      <c r="E7" s="374">
        <f t="shared" si="0"/>
        <v>0</v>
      </c>
    </row>
    <row r="8" spans="1:5" x14ac:dyDescent="0.2">
      <c r="A8" s="377"/>
      <c r="B8" s="374"/>
      <c r="C8" s="375"/>
      <c r="D8" s="376"/>
      <c r="E8" s="374">
        <f t="shared" si="0"/>
        <v>0</v>
      </c>
    </row>
    <row r="9" spans="1:5" x14ac:dyDescent="0.2">
      <c r="A9" s="377"/>
      <c r="B9" s="374"/>
      <c r="C9" s="375"/>
      <c r="D9" s="376"/>
      <c r="E9" s="374">
        <f t="shared" si="0"/>
        <v>0</v>
      </c>
    </row>
    <row r="10" spans="1:5" x14ac:dyDescent="0.2">
      <c r="A10" s="377"/>
      <c r="B10" s="374"/>
      <c r="C10" s="375"/>
      <c r="D10" s="376"/>
      <c r="E10" s="374">
        <f t="shared" si="0"/>
        <v>0</v>
      </c>
    </row>
    <row r="11" spans="1:5" x14ac:dyDescent="0.2">
      <c r="A11" s="377"/>
      <c r="B11" s="374"/>
      <c r="C11" s="375"/>
      <c r="D11" s="376"/>
      <c r="E11" s="374">
        <f t="shared" si="0"/>
        <v>0</v>
      </c>
    </row>
    <row r="12" spans="1:5" x14ac:dyDescent="0.2">
      <c r="A12" s="377"/>
      <c r="B12" s="374"/>
      <c r="C12" s="375"/>
      <c r="D12" s="376"/>
      <c r="E12" s="374">
        <f t="shared" si="0"/>
        <v>0</v>
      </c>
    </row>
    <row r="13" spans="1:5" x14ac:dyDescent="0.2">
      <c r="A13" s="377"/>
      <c r="B13" s="374"/>
      <c r="C13" s="375"/>
      <c r="D13" s="376"/>
      <c r="E13" s="374">
        <f t="shared" si="0"/>
        <v>0</v>
      </c>
    </row>
    <row r="14" spans="1:5" x14ac:dyDescent="0.2">
      <c r="A14" s="377"/>
      <c r="B14" s="374"/>
      <c r="C14" s="375"/>
      <c r="D14" s="376"/>
      <c r="E14" s="374">
        <f t="shared" si="0"/>
        <v>0</v>
      </c>
    </row>
    <row r="15" spans="1:5" x14ac:dyDescent="0.2">
      <c r="A15" s="377"/>
      <c r="B15" s="374"/>
      <c r="C15" s="375"/>
      <c r="D15" s="376"/>
      <c r="E15" s="374">
        <f t="shared" si="0"/>
        <v>0</v>
      </c>
    </row>
    <row r="16" spans="1:5" x14ac:dyDescent="0.2">
      <c r="A16" s="377"/>
      <c r="B16" s="374"/>
      <c r="C16" s="375"/>
      <c r="D16" s="376"/>
      <c r="E16" s="374">
        <f t="shared" si="0"/>
        <v>0</v>
      </c>
    </row>
    <row r="17" spans="1:5" x14ac:dyDescent="0.2">
      <c r="A17" s="377"/>
      <c r="B17" s="374"/>
      <c r="C17" s="375"/>
      <c r="D17" s="376"/>
      <c r="E17" s="374">
        <f t="shared" si="0"/>
        <v>0</v>
      </c>
    </row>
    <row r="18" spans="1:5" x14ac:dyDescent="0.2">
      <c r="A18" s="377"/>
      <c r="B18" s="374"/>
      <c r="C18" s="375"/>
      <c r="D18" s="376"/>
      <c r="E18" s="374">
        <f t="shared" si="0"/>
        <v>0</v>
      </c>
    </row>
    <row r="19" spans="1:5" x14ac:dyDescent="0.2">
      <c r="A19" s="377"/>
      <c r="B19" s="374"/>
      <c r="C19" s="375"/>
      <c r="D19" s="376"/>
      <c r="E19" s="374">
        <f t="shared" si="0"/>
        <v>0</v>
      </c>
    </row>
    <row r="20" spans="1:5" x14ac:dyDescent="0.2">
      <c r="A20" s="377"/>
      <c r="B20" s="374"/>
      <c r="C20" s="375"/>
      <c r="D20" s="376"/>
      <c r="E20" s="374">
        <f t="shared" si="0"/>
        <v>0</v>
      </c>
    </row>
    <row r="21" spans="1:5" x14ac:dyDescent="0.2">
      <c r="A21" s="377"/>
      <c r="B21" s="374"/>
      <c r="C21" s="375"/>
      <c r="D21" s="376"/>
      <c r="E21" s="374">
        <f t="shared" si="0"/>
        <v>0</v>
      </c>
    </row>
    <row r="22" spans="1:5" x14ac:dyDescent="0.2">
      <c r="A22" s="377"/>
      <c r="B22" s="374"/>
      <c r="C22" s="375"/>
      <c r="D22" s="376"/>
      <c r="E22" s="374">
        <f t="shared" si="0"/>
        <v>0</v>
      </c>
    </row>
    <row r="23" spans="1:5" x14ac:dyDescent="0.2">
      <c r="A23" s="377"/>
      <c r="B23" s="374"/>
      <c r="C23" s="375"/>
      <c r="D23" s="376"/>
      <c r="E23" s="374">
        <f t="shared" si="0"/>
        <v>0</v>
      </c>
    </row>
    <row r="24" spans="1:5" x14ac:dyDescent="0.2">
      <c r="A24" s="377"/>
      <c r="B24" s="374"/>
      <c r="C24" s="375"/>
      <c r="D24" s="376"/>
      <c r="E24" s="374">
        <f t="shared" si="0"/>
        <v>0</v>
      </c>
    </row>
    <row r="25" spans="1:5" x14ac:dyDescent="0.2">
      <c r="A25" s="377"/>
      <c r="B25" s="374"/>
      <c r="C25" s="375"/>
      <c r="D25" s="376"/>
      <c r="E25" s="374">
        <f t="shared" si="0"/>
        <v>0</v>
      </c>
    </row>
    <row r="26" spans="1:5" x14ac:dyDescent="0.2">
      <c r="A26" s="377"/>
      <c r="B26" s="374"/>
      <c r="C26" s="375"/>
      <c r="D26" s="376"/>
      <c r="E26" s="374">
        <f t="shared" si="0"/>
        <v>0</v>
      </c>
    </row>
    <row r="27" spans="1:5" x14ac:dyDescent="0.2">
      <c r="A27" s="377"/>
      <c r="B27" s="374"/>
      <c r="C27" s="375"/>
      <c r="D27" s="376"/>
      <c r="E27" s="374">
        <f t="shared" si="0"/>
        <v>0</v>
      </c>
    </row>
    <row r="28" spans="1:5" x14ac:dyDescent="0.2">
      <c r="A28" s="377"/>
      <c r="B28" s="374"/>
      <c r="C28" s="375"/>
      <c r="D28" s="376"/>
      <c r="E28" s="374">
        <f t="shared" si="0"/>
        <v>0</v>
      </c>
    </row>
    <row r="29" spans="1:5" x14ac:dyDescent="0.2">
      <c r="A29" s="377"/>
      <c r="B29" s="374"/>
      <c r="C29" s="375"/>
      <c r="D29" s="376"/>
      <c r="E29" s="374">
        <f t="shared" si="0"/>
        <v>0</v>
      </c>
    </row>
    <row r="30" spans="1:5" x14ac:dyDescent="0.2">
      <c r="A30" s="377"/>
      <c r="B30" s="374"/>
      <c r="C30" s="375"/>
      <c r="D30" s="376"/>
      <c r="E30" s="374">
        <f t="shared" si="0"/>
        <v>0</v>
      </c>
    </row>
    <row r="31" spans="1:5" x14ac:dyDescent="0.2">
      <c r="A31" s="377"/>
      <c r="B31" s="374"/>
      <c r="C31" s="375"/>
      <c r="D31" s="376"/>
      <c r="E31" s="374">
        <f t="shared" si="0"/>
        <v>0</v>
      </c>
    </row>
    <row r="32" spans="1:5" x14ac:dyDescent="0.2">
      <c r="A32" s="377"/>
      <c r="B32" s="374"/>
      <c r="C32" s="375"/>
      <c r="D32" s="376"/>
      <c r="E32" s="374">
        <f t="shared" si="0"/>
        <v>0</v>
      </c>
    </row>
    <row r="33" spans="1:5" x14ac:dyDescent="0.2">
      <c r="A33" s="377"/>
      <c r="B33" s="374"/>
      <c r="C33" s="375"/>
      <c r="D33" s="376"/>
      <c r="E33" s="374">
        <f t="shared" si="0"/>
        <v>0</v>
      </c>
    </row>
    <row r="34" spans="1:5" x14ac:dyDescent="0.2">
      <c r="A34" s="377"/>
      <c r="B34" s="374"/>
      <c r="C34" s="375"/>
      <c r="D34" s="376"/>
      <c r="E34" s="374">
        <f t="shared" si="0"/>
        <v>0</v>
      </c>
    </row>
    <row r="35" spans="1:5" x14ac:dyDescent="0.2">
      <c r="A35" s="377"/>
      <c r="B35" s="374"/>
      <c r="C35" s="375"/>
      <c r="D35" s="376"/>
      <c r="E35" s="374">
        <f t="shared" si="0"/>
        <v>0</v>
      </c>
    </row>
    <row r="36" spans="1:5" x14ac:dyDescent="0.2">
      <c r="A36" s="377"/>
      <c r="B36" s="374"/>
      <c r="C36" s="375"/>
      <c r="D36" s="376"/>
      <c r="E36" s="374">
        <f t="shared" si="0"/>
        <v>0</v>
      </c>
    </row>
    <row r="37" spans="1:5" x14ac:dyDescent="0.2">
      <c r="A37" s="377"/>
      <c r="B37" s="374"/>
      <c r="C37" s="375"/>
      <c r="D37" s="376"/>
      <c r="E37" s="374">
        <f t="shared" si="0"/>
        <v>0</v>
      </c>
    </row>
    <row r="38" spans="1:5" x14ac:dyDescent="0.2">
      <c r="A38" s="377"/>
      <c r="B38" s="374"/>
      <c r="C38" s="375"/>
      <c r="D38" s="376"/>
      <c r="E38" s="374">
        <f t="shared" si="0"/>
        <v>0</v>
      </c>
    </row>
    <row r="39" spans="1:5" x14ac:dyDescent="0.2">
      <c r="A39" s="377"/>
      <c r="B39" s="374"/>
      <c r="C39" s="375"/>
      <c r="D39" s="376"/>
      <c r="E39" s="374">
        <f t="shared" si="0"/>
        <v>0</v>
      </c>
    </row>
    <row r="40" spans="1:5" x14ac:dyDescent="0.2">
      <c r="A40" s="377"/>
      <c r="B40" s="374"/>
      <c r="C40" s="375"/>
      <c r="D40" s="376"/>
      <c r="E40" s="374">
        <f t="shared" si="0"/>
        <v>0</v>
      </c>
    </row>
    <row r="41" spans="1:5" x14ac:dyDescent="0.2">
      <c r="A41" s="377"/>
      <c r="B41" s="374"/>
      <c r="C41" s="375"/>
      <c r="D41" s="376"/>
      <c r="E41" s="374">
        <f t="shared" si="0"/>
        <v>0</v>
      </c>
    </row>
    <row r="42" spans="1:5" x14ac:dyDescent="0.2">
      <c r="A42" s="377"/>
      <c r="B42" s="374"/>
      <c r="C42" s="375"/>
      <c r="D42" s="376"/>
      <c r="E42" s="374">
        <f t="shared" si="0"/>
        <v>0</v>
      </c>
    </row>
    <row r="43" spans="1:5" x14ac:dyDescent="0.2">
      <c r="A43" s="377"/>
      <c r="B43" s="374"/>
      <c r="C43" s="375"/>
      <c r="D43" s="376"/>
      <c r="E43" s="374">
        <f t="shared" si="0"/>
        <v>0</v>
      </c>
    </row>
    <row r="44" spans="1:5" x14ac:dyDescent="0.2">
      <c r="A44" s="377"/>
      <c r="B44" s="374"/>
      <c r="C44" s="375"/>
      <c r="D44" s="376"/>
      <c r="E44" s="374">
        <f t="shared" si="0"/>
        <v>0</v>
      </c>
    </row>
    <row r="45" spans="1:5" x14ac:dyDescent="0.2">
      <c r="A45" s="377"/>
      <c r="B45" s="374"/>
      <c r="C45" s="375"/>
      <c r="D45" s="376"/>
      <c r="E45" s="374">
        <f t="shared" si="0"/>
        <v>0</v>
      </c>
    </row>
    <row r="46" spans="1:5" x14ac:dyDescent="0.2">
      <c r="A46" s="377"/>
      <c r="B46" s="374"/>
      <c r="C46" s="375"/>
      <c r="D46" s="376"/>
      <c r="E46" s="374">
        <f t="shared" si="0"/>
        <v>0</v>
      </c>
    </row>
    <row r="47" spans="1:5" x14ac:dyDescent="0.2">
      <c r="A47" s="373"/>
      <c r="B47" s="378"/>
      <c r="C47" s="379"/>
      <c r="D47" s="380"/>
      <c r="E47" s="374">
        <f t="shared" si="0"/>
        <v>0</v>
      </c>
    </row>
    <row r="48" spans="1:5" x14ac:dyDescent="0.2">
      <c r="A48" s="377"/>
      <c r="B48" s="374"/>
      <c r="C48" s="375"/>
      <c r="D48" s="376"/>
      <c r="E48" s="374">
        <f t="shared" si="0"/>
        <v>0</v>
      </c>
    </row>
    <row r="49" spans="1:5" x14ac:dyDescent="0.2">
      <c r="A49" s="377"/>
      <c r="B49" s="374"/>
      <c r="C49" s="379"/>
      <c r="D49" s="380"/>
      <c r="E49" s="374">
        <f t="shared" si="0"/>
        <v>0</v>
      </c>
    </row>
    <row r="50" spans="1:5" x14ac:dyDescent="0.2">
      <c r="A50" s="377"/>
      <c r="B50" s="374"/>
      <c r="C50" s="375"/>
      <c r="D50" s="376"/>
      <c r="E50" s="374">
        <f t="shared" si="0"/>
        <v>0</v>
      </c>
    </row>
    <row r="51" spans="1:5" x14ac:dyDescent="0.2">
      <c r="A51" s="377"/>
      <c r="B51" s="374"/>
      <c r="C51" s="375"/>
      <c r="D51" s="376"/>
      <c r="E51" s="374">
        <f t="shared" si="0"/>
        <v>0</v>
      </c>
    </row>
    <row r="52" spans="1:5" x14ac:dyDescent="0.2">
      <c r="A52" s="377"/>
      <c r="B52" s="374"/>
      <c r="C52" s="375"/>
      <c r="D52" s="376"/>
      <c r="E52" s="374">
        <f t="shared" si="0"/>
        <v>0</v>
      </c>
    </row>
    <row r="53" spans="1:5" x14ac:dyDescent="0.2">
      <c r="A53" s="377"/>
      <c r="B53" s="374"/>
      <c r="C53" s="375"/>
      <c r="D53" s="376"/>
      <c r="E53" s="374">
        <f t="shared" si="0"/>
        <v>0</v>
      </c>
    </row>
    <row r="54" spans="1:5" x14ac:dyDescent="0.2">
      <c r="A54" s="377"/>
      <c r="B54" s="374"/>
      <c r="C54" s="375"/>
      <c r="D54" s="376"/>
      <c r="E54" s="374">
        <f t="shared" si="0"/>
        <v>0</v>
      </c>
    </row>
    <row r="55" spans="1:5" x14ac:dyDescent="0.2">
      <c r="A55" s="377"/>
      <c r="B55" s="374"/>
      <c r="C55" s="375"/>
      <c r="D55" s="376"/>
      <c r="E55" s="374">
        <f t="shared" si="0"/>
        <v>0</v>
      </c>
    </row>
    <row r="56" spans="1:5" x14ac:dyDescent="0.2">
      <c r="A56" s="377"/>
      <c r="B56" s="374"/>
      <c r="C56" s="375"/>
      <c r="D56" s="376"/>
      <c r="E56" s="374">
        <f t="shared" si="0"/>
        <v>0</v>
      </c>
    </row>
    <row r="57" spans="1:5" x14ac:dyDescent="0.2">
      <c r="A57" s="377"/>
      <c r="B57" s="374"/>
      <c r="C57" s="375"/>
      <c r="D57" s="376"/>
      <c r="E57" s="374">
        <f t="shared" si="0"/>
        <v>0</v>
      </c>
    </row>
    <row r="58" spans="1:5" x14ac:dyDescent="0.2">
      <c r="A58" s="377"/>
      <c r="B58" s="374"/>
      <c r="C58" s="375"/>
      <c r="D58" s="376"/>
      <c r="E58" s="374">
        <f t="shared" si="0"/>
        <v>0</v>
      </c>
    </row>
    <row r="59" spans="1:5" x14ac:dyDescent="0.2">
      <c r="A59" s="377"/>
      <c r="B59" s="374"/>
      <c r="C59" s="375"/>
      <c r="D59" s="376"/>
      <c r="E59" s="374">
        <f t="shared" si="0"/>
        <v>0</v>
      </c>
    </row>
    <row r="60" spans="1:5" x14ac:dyDescent="0.2">
      <c r="A60" s="377"/>
      <c r="B60" s="374"/>
      <c r="C60" s="375"/>
      <c r="D60" s="376"/>
      <c r="E60" s="374">
        <f t="shared" si="0"/>
        <v>0</v>
      </c>
    </row>
    <row r="61" spans="1:5" x14ac:dyDescent="0.2">
      <c r="A61" s="377"/>
      <c r="B61" s="374"/>
      <c r="C61" s="379"/>
      <c r="D61" s="380"/>
      <c r="E61" s="374">
        <f t="shared" si="0"/>
        <v>0</v>
      </c>
    </row>
    <row r="62" spans="1:5" x14ac:dyDescent="0.2">
      <c r="A62" s="377"/>
      <c r="B62" s="374"/>
      <c r="C62" s="375"/>
      <c r="D62" s="376"/>
      <c r="E62" s="374">
        <f t="shared" si="0"/>
        <v>0</v>
      </c>
    </row>
    <row r="63" spans="1:5" x14ac:dyDescent="0.2">
      <c r="A63" s="390" t="s">
        <v>181</v>
      </c>
      <c r="B63" s="390"/>
      <c r="C63" s="381"/>
      <c r="D63" s="381"/>
      <c r="E63" s="381">
        <f>SUM(E4:E62)</f>
        <v>0</v>
      </c>
    </row>
  </sheetData>
  <mergeCells count="2">
    <mergeCell ref="A63:B63"/>
    <mergeCell ref="A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17">
    <tabColor indexed="15"/>
  </sheetPr>
  <dimension ref="B1:G41"/>
  <sheetViews>
    <sheetView showZeros="0" workbookViewId="0">
      <selection activeCell="F8" sqref="F8"/>
    </sheetView>
  </sheetViews>
  <sheetFormatPr defaultColWidth="9.140625" defaultRowHeight="12.75" x14ac:dyDescent="0.2"/>
  <cols>
    <col min="1" max="2" width="3.42578125" style="124" customWidth="1"/>
    <col min="3" max="3" width="15.5703125" style="124" customWidth="1"/>
    <col min="4" max="4" width="17.85546875" style="124" customWidth="1"/>
    <col min="5" max="6" width="15.5703125" style="124" customWidth="1"/>
    <col min="7" max="7" width="2.42578125" style="124" customWidth="1"/>
    <col min="8" max="8" width="12.85546875" style="124" customWidth="1"/>
    <col min="9" max="9" width="14.42578125" style="124" customWidth="1"/>
    <col min="10" max="10" width="9.42578125" style="124" customWidth="1"/>
    <col min="11" max="11" width="15.5703125" style="124" customWidth="1"/>
    <col min="12" max="16384" width="9.140625" style="124"/>
  </cols>
  <sheetData>
    <row r="1" spans="2:7" ht="13.5" thickBot="1" x14ac:dyDescent="0.25">
      <c r="G1" s="121"/>
    </row>
    <row r="2" spans="2:7" ht="13.5" thickBot="1" x14ac:dyDescent="0.25">
      <c r="B2" s="119"/>
      <c r="C2" s="4"/>
      <c r="D2" s="4"/>
      <c r="E2" s="4"/>
      <c r="F2" s="4"/>
      <c r="G2" s="5"/>
    </row>
    <row r="3" spans="2:7" ht="18" x14ac:dyDescent="0.25">
      <c r="B3" s="6"/>
      <c r="C3" s="31" t="s">
        <v>33</v>
      </c>
      <c r="D3" s="200"/>
      <c r="E3" s="33"/>
      <c r="F3" s="36"/>
      <c r="G3" s="231"/>
    </row>
    <row r="4" spans="2:7" x14ac:dyDescent="0.2">
      <c r="B4" s="6"/>
      <c r="C4" s="97" t="s">
        <v>5</v>
      </c>
      <c r="D4" s="168" t="s">
        <v>3</v>
      </c>
      <c r="E4" s="95" t="s">
        <v>4</v>
      </c>
      <c r="F4" s="233" t="s">
        <v>16</v>
      </c>
      <c r="G4" s="101"/>
    </row>
    <row r="5" spans="2:7" x14ac:dyDescent="0.2">
      <c r="B5" s="6"/>
      <c r="C5" s="16" t="s">
        <v>19</v>
      </c>
      <c r="D5" s="225">
        <f>Januar!M59</f>
        <v>0</v>
      </c>
      <c r="E5" s="17">
        <f>Januar!N59</f>
        <v>0</v>
      </c>
      <c r="F5" s="19"/>
      <c r="G5" s="101"/>
    </row>
    <row r="6" spans="2:7" x14ac:dyDescent="0.2">
      <c r="B6" s="6"/>
      <c r="C6" s="16" t="s">
        <v>20</v>
      </c>
      <c r="D6" s="225">
        <f>Februar!M76</f>
        <v>0</v>
      </c>
      <c r="E6" s="17">
        <f>Februar!N76</f>
        <v>0</v>
      </c>
      <c r="F6" s="20"/>
      <c r="G6" s="101"/>
    </row>
    <row r="7" spans="2:7" x14ac:dyDescent="0.2">
      <c r="B7" s="6"/>
      <c r="C7" s="16" t="s">
        <v>21</v>
      </c>
      <c r="D7" s="225">
        <f>Marts!M101</f>
        <v>0</v>
      </c>
      <c r="E7" s="17">
        <f>Marts!N101</f>
        <v>0</v>
      </c>
      <c r="F7" s="21"/>
      <c r="G7" s="232"/>
    </row>
    <row r="8" spans="2:7" x14ac:dyDescent="0.2">
      <c r="B8" s="6"/>
      <c r="C8" s="91" t="s">
        <v>23</v>
      </c>
      <c r="D8" s="226">
        <f>SUM(D5:D7)</f>
        <v>0</v>
      </c>
      <c r="E8" s="22">
        <f>SUM(E5:E7)</f>
        <v>0</v>
      </c>
      <c r="F8" s="23">
        <f>E8-D8</f>
        <v>0</v>
      </c>
      <c r="G8" s="232"/>
    </row>
    <row r="9" spans="2:7" x14ac:dyDescent="0.2">
      <c r="B9" s="6"/>
      <c r="C9" s="16" t="s">
        <v>7</v>
      </c>
      <c r="D9" s="225">
        <f>April!M79</f>
        <v>0</v>
      </c>
      <c r="E9" s="17">
        <f>April!N79</f>
        <v>0</v>
      </c>
      <c r="F9" s="25"/>
      <c r="G9" s="120"/>
    </row>
    <row r="10" spans="2:7" x14ac:dyDescent="0.2">
      <c r="B10" s="6"/>
      <c r="C10" s="16" t="s">
        <v>8</v>
      </c>
      <c r="D10" s="225">
        <f>Maj!M83</f>
        <v>0</v>
      </c>
      <c r="E10" s="17">
        <f>Maj!N83</f>
        <v>0</v>
      </c>
      <c r="F10" s="26"/>
      <c r="G10" s="120"/>
    </row>
    <row r="11" spans="2:7" x14ac:dyDescent="0.2">
      <c r="B11" s="6"/>
      <c r="C11" s="27" t="s">
        <v>9</v>
      </c>
      <c r="D11" s="225">
        <f>SUMPRODUCT((Juni!$F$15:$F$80=Konti!$D$22)*(Juni!$M$15:$M$80))</f>
        <v>0</v>
      </c>
      <c r="E11" s="17">
        <f>SUMPRODUCT((Juni!$F$15:$F$80=Konti!$D$16)*(Juni!$N$15:$N$80))</f>
        <v>0</v>
      </c>
      <c r="F11" s="144"/>
      <c r="G11" s="232"/>
    </row>
    <row r="12" spans="2:7" x14ac:dyDescent="0.2">
      <c r="B12" s="6"/>
      <c r="C12" s="91" t="s">
        <v>24</v>
      </c>
      <c r="D12" s="226">
        <f>SUM(D9:D11)</f>
        <v>0</v>
      </c>
      <c r="E12" s="22">
        <f>SUM(E9:E11)</f>
        <v>0</v>
      </c>
      <c r="F12" s="143">
        <f>E12-D12</f>
        <v>0</v>
      </c>
      <c r="G12" s="120"/>
    </row>
    <row r="13" spans="2:7" x14ac:dyDescent="0.2">
      <c r="B13" s="6"/>
      <c r="C13" s="145" t="s">
        <v>90</v>
      </c>
      <c r="D13" s="227">
        <f>SUM(D8+D12)</f>
        <v>0</v>
      </c>
      <c r="E13" s="146">
        <f>SUM(E8+E12)</f>
        <v>0</v>
      </c>
      <c r="F13" s="149">
        <f>SUM(F8+F12)</f>
        <v>0</v>
      </c>
      <c r="G13" s="120"/>
    </row>
    <row r="14" spans="2:7" x14ac:dyDescent="0.2">
      <c r="B14" s="6"/>
      <c r="C14" s="28" t="s">
        <v>10</v>
      </c>
      <c r="D14" s="225">
        <f>Juli!M78</f>
        <v>0</v>
      </c>
      <c r="E14" s="17">
        <f>Juli!N78</f>
        <v>0</v>
      </c>
      <c r="F14" s="25"/>
      <c r="G14" s="232"/>
    </row>
    <row r="15" spans="2:7" x14ac:dyDescent="0.2">
      <c r="B15" s="6"/>
      <c r="C15" s="16" t="s">
        <v>11</v>
      </c>
      <c r="D15" s="225">
        <f>August!M80</f>
        <v>0</v>
      </c>
      <c r="E15" s="17">
        <f>August!N80</f>
        <v>0</v>
      </c>
      <c r="F15" s="26"/>
      <c r="G15" s="232"/>
    </row>
    <row r="16" spans="2:7" x14ac:dyDescent="0.2">
      <c r="B16" s="6"/>
      <c r="C16" s="27" t="s">
        <v>12</v>
      </c>
      <c r="D16" s="225">
        <f>September!M86</f>
        <v>0</v>
      </c>
      <c r="E16" s="17">
        <f>September!N86</f>
        <v>0</v>
      </c>
      <c r="F16" s="21"/>
      <c r="G16" s="120"/>
    </row>
    <row r="17" spans="2:7" x14ac:dyDescent="0.2">
      <c r="B17" s="6"/>
      <c r="C17" s="91" t="s">
        <v>25</v>
      </c>
      <c r="D17" s="226">
        <f>SUM(D14:D16)</f>
        <v>0</v>
      </c>
      <c r="E17" s="22">
        <f>SUM(E14:E16)</f>
        <v>0</v>
      </c>
      <c r="F17" s="143">
        <f>E17-D17</f>
        <v>0</v>
      </c>
      <c r="G17" s="232"/>
    </row>
    <row r="18" spans="2:7" x14ac:dyDescent="0.2">
      <c r="B18" s="6"/>
      <c r="C18" s="28" t="s">
        <v>13</v>
      </c>
      <c r="D18" s="225">
        <f>Oktober!M88</f>
        <v>0</v>
      </c>
      <c r="E18" s="17">
        <f>Oktober!N88</f>
        <v>0</v>
      </c>
      <c r="F18" s="29"/>
      <c r="G18" s="120"/>
    </row>
    <row r="19" spans="2:7" x14ac:dyDescent="0.2">
      <c r="B19" s="6"/>
      <c r="C19" s="16" t="s">
        <v>14</v>
      </c>
      <c r="D19" s="225">
        <f>November!M75</f>
        <v>0</v>
      </c>
      <c r="E19" s="17">
        <f>November!N75</f>
        <v>0</v>
      </c>
      <c r="F19" s="20"/>
      <c r="G19" s="120"/>
    </row>
    <row r="20" spans="2:7" x14ac:dyDescent="0.2">
      <c r="B20" s="6"/>
      <c r="C20" s="27" t="s">
        <v>15</v>
      </c>
      <c r="D20" s="228">
        <f>December!M64</f>
        <v>0</v>
      </c>
      <c r="E20" s="17">
        <f>December!N64</f>
        <v>0</v>
      </c>
      <c r="F20" s="21"/>
      <c r="G20" s="120"/>
    </row>
    <row r="21" spans="2:7" x14ac:dyDescent="0.2">
      <c r="B21" s="6"/>
      <c r="C21" s="92" t="s">
        <v>26</v>
      </c>
      <c r="D21" s="248">
        <f>SUM(D18:D20)</f>
        <v>0</v>
      </c>
      <c r="E21" s="22">
        <f>SUM(E18:E20)</f>
        <v>0</v>
      </c>
      <c r="F21" s="23">
        <f>E21-D21</f>
        <v>0</v>
      </c>
      <c r="G21" s="232"/>
    </row>
    <row r="22" spans="2:7" ht="13.5" thickBot="1" x14ac:dyDescent="0.25">
      <c r="B22" s="6"/>
      <c r="C22" s="148" t="s">
        <v>91</v>
      </c>
      <c r="D22" s="249">
        <f>SUM(D17+D21)</f>
        <v>0</v>
      </c>
      <c r="E22" s="147">
        <f>SUM(E17+E21)</f>
        <v>0</v>
      </c>
      <c r="F22" s="150">
        <f>SUM(F17+F21)</f>
        <v>0</v>
      </c>
      <c r="G22" s="232"/>
    </row>
    <row r="23" spans="2:7" ht="13.5" thickBot="1" x14ac:dyDescent="0.25">
      <c r="B23" s="6"/>
      <c r="C23" s="230" t="s">
        <v>27</v>
      </c>
      <c r="D23" s="229">
        <f>SUM(D8+D12+D17+D21)</f>
        <v>0</v>
      </c>
      <c r="E23" s="151">
        <f>SUM(E8+E12+E17+E21)</f>
        <v>0</v>
      </c>
      <c r="F23" s="326">
        <f>E23-D23</f>
        <v>0</v>
      </c>
      <c r="G23" s="7"/>
    </row>
    <row r="24" spans="2:7" ht="13.5" thickBot="1" x14ac:dyDescent="0.25">
      <c r="B24" s="6"/>
      <c r="C24" s="104"/>
      <c r="D24" s="30"/>
      <c r="E24" s="30"/>
      <c r="F24" s="14"/>
      <c r="G24" s="37"/>
    </row>
    <row r="25" spans="2:7" ht="18" x14ac:dyDescent="0.25">
      <c r="B25" s="6"/>
      <c r="C25" s="254" t="s">
        <v>131</v>
      </c>
      <c r="D25" s="252"/>
      <c r="E25" s="250"/>
      <c r="F25" s="250"/>
      <c r="G25" s="328"/>
    </row>
    <row r="26" spans="2:7" x14ac:dyDescent="0.2">
      <c r="B26" s="6"/>
      <c r="C26" s="223" t="s">
        <v>3</v>
      </c>
      <c r="D26" s="253">
        <f>D23</f>
        <v>0</v>
      </c>
      <c r="E26" s="251"/>
      <c r="F26" s="250"/>
      <c r="G26" s="329"/>
    </row>
    <row r="27" spans="2:7" ht="13.5" thickBot="1" x14ac:dyDescent="0.25">
      <c r="B27" s="6"/>
      <c r="C27" s="255" t="s">
        <v>4</v>
      </c>
      <c r="D27" s="234">
        <f>E23</f>
        <v>0</v>
      </c>
      <c r="E27" s="251"/>
      <c r="F27" s="250"/>
      <c r="G27" s="329"/>
    </row>
    <row r="28" spans="2:7" ht="13.5" thickBot="1" x14ac:dyDescent="0.25">
      <c r="B28" s="8"/>
      <c r="C28" s="330"/>
      <c r="D28" s="331"/>
      <c r="E28" s="332"/>
      <c r="F28" s="331"/>
      <c r="G28" s="333"/>
    </row>
    <row r="29" spans="2:7" x14ac:dyDescent="0.2">
      <c r="C29" s="121"/>
      <c r="D29" s="125"/>
      <c r="E29" s="121"/>
      <c r="F29" s="121"/>
      <c r="G29" s="121"/>
    </row>
    <row r="30" spans="2:7" x14ac:dyDescent="0.2">
      <c r="B30" s="121"/>
      <c r="C30" s="121"/>
      <c r="D30" s="166"/>
      <c r="E30" s="121"/>
      <c r="F30" s="121"/>
      <c r="G30" s="121"/>
    </row>
    <row r="31" spans="2:7" x14ac:dyDescent="0.2">
      <c r="B31" s="121"/>
      <c r="C31" s="121"/>
      <c r="D31" s="121"/>
      <c r="E31" s="121"/>
      <c r="F31" s="121"/>
      <c r="G31" s="121"/>
    </row>
    <row r="32" spans="2:7" x14ac:dyDescent="0.2">
      <c r="B32" s="121"/>
      <c r="C32" s="121"/>
      <c r="D32" s="121"/>
      <c r="E32" s="121"/>
      <c r="F32" s="121"/>
      <c r="G32" s="121"/>
    </row>
    <row r="33" spans="2:7" x14ac:dyDescent="0.2">
      <c r="B33" s="121"/>
      <c r="C33" s="121"/>
      <c r="D33" s="121"/>
      <c r="E33" s="121"/>
      <c r="F33" s="121"/>
      <c r="G33" s="121"/>
    </row>
    <row r="34" spans="2:7" x14ac:dyDescent="0.2">
      <c r="B34" s="121"/>
      <c r="C34" s="121"/>
      <c r="D34" s="121"/>
      <c r="E34" s="121"/>
      <c r="F34" s="121"/>
      <c r="G34" s="121"/>
    </row>
    <row r="35" spans="2:7" x14ac:dyDescent="0.2">
      <c r="B35" s="121"/>
      <c r="C35" s="121"/>
      <c r="D35" s="121"/>
      <c r="E35" s="121"/>
      <c r="F35" s="121"/>
      <c r="G35" s="121"/>
    </row>
    <row r="36" spans="2:7" x14ac:dyDescent="0.2">
      <c r="B36" s="121"/>
      <c r="C36" s="121"/>
      <c r="D36" s="121"/>
      <c r="E36" s="121"/>
      <c r="F36" s="125"/>
      <c r="G36" s="125"/>
    </row>
    <row r="37" spans="2:7" x14ac:dyDescent="0.2">
      <c r="B37" s="121"/>
      <c r="C37" s="121"/>
      <c r="D37" s="121"/>
      <c r="E37" s="121"/>
      <c r="F37" s="121"/>
      <c r="G37" s="121"/>
    </row>
    <row r="38" spans="2:7" x14ac:dyDescent="0.2">
      <c r="B38" s="121"/>
      <c r="E38" s="121"/>
      <c r="F38" s="121"/>
      <c r="G38" s="121"/>
    </row>
    <row r="39" spans="2:7" x14ac:dyDescent="0.2">
      <c r="B39" s="121"/>
      <c r="E39" s="121"/>
      <c r="F39" s="121"/>
      <c r="G39" s="121"/>
    </row>
    <row r="40" spans="2:7" x14ac:dyDescent="0.2">
      <c r="B40" s="121"/>
    </row>
    <row r="41" spans="2:7" x14ac:dyDescent="0.2">
      <c r="B41" s="121"/>
    </row>
  </sheetData>
  <phoneticPr fontId="0" type="noConversion"/>
  <pageMargins left="0.75" right="0.75" top="1" bottom="1" header="0.5" footer="0.5"/>
  <pageSetup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1"/>
  </sheetPr>
  <dimension ref="B1:U88"/>
  <sheetViews>
    <sheetView showZeros="0" topLeftCell="D13" workbookViewId="0">
      <selection activeCell="F16" sqref="F16"/>
    </sheetView>
  </sheetViews>
  <sheetFormatPr defaultColWidth="9.140625" defaultRowHeight="12.75" x14ac:dyDescent="0.2"/>
  <cols>
    <col min="1" max="2" width="3.42578125" style="124" customWidth="1"/>
    <col min="3" max="3" width="3.5703125" style="124" customWidth="1"/>
    <col min="4" max="4" width="34.42578125" style="124" customWidth="1"/>
    <col min="5" max="5" width="29.5703125" style="124" customWidth="1"/>
    <col min="6" max="17" width="15.5703125" style="124" customWidth="1"/>
    <col min="18" max="18" width="13.5703125" style="124" customWidth="1"/>
    <col min="19" max="19" width="28" style="124" customWidth="1"/>
    <col min="20" max="20" width="3" style="124" customWidth="1"/>
    <col min="21" max="21" width="3.42578125" style="124" customWidth="1"/>
    <col min="22" max="22" width="15.5703125" style="124" customWidth="1"/>
    <col min="23" max="16384" width="9.140625" style="124"/>
  </cols>
  <sheetData>
    <row r="1" spans="2:21" ht="11.25" customHeight="1" thickBot="1" x14ac:dyDescent="0.25"/>
    <row r="2" spans="2:21" ht="13.5" thickBot="1" x14ac:dyDescent="0.25">
      <c r="B2" s="119"/>
      <c r="C2" s="4"/>
      <c r="D2" s="4"/>
      <c r="E2" s="4"/>
      <c r="F2" s="4"/>
      <c r="G2" s="4"/>
      <c r="H2" s="4"/>
      <c r="I2" s="4"/>
      <c r="J2" s="4"/>
      <c r="K2" s="4"/>
      <c r="L2" s="4"/>
      <c r="M2" s="4"/>
      <c r="N2" s="4"/>
      <c r="O2" s="4"/>
      <c r="P2" s="4"/>
      <c r="Q2" s="4"/>
      <c r="R2" s="4"/>
      <c r="S2" s="4"/>
      <c r="T2" s="4"/>
      <c r="U2" s="5"/>
    </row>
    <row r="3" spans="2:21" ht="18" x14ac:dyDescent="0.25">
      <c r="B3" s="6"/>
      <c r="C3" s="203"/>
      <c r="D3" s="200" t="s">
        <v>140</v>
      </c>
      <c r="E3" s="163"/>
      <c r="F3" s="2"/>
      <c r="G3" s="2"/>
      <c r="H3" s="2"/>
      <c r="I3" s="2"/>
      <c r="J3" s="2"/>
      <c r="K3" s="2"/>
      <c r="L3" s="2"/>
      <c r="M3" s="2"/>
      <c r="N3" s="2"/>
      <c r="O3" s="2"/>
      <c r="P3" s="2"/>
      <c r="Q3" s="2"/>
      <c r="R3" s="2"/>
      <c r="S3" s="2"/>
      <c r="T3" s="2"/>
      <c r="U3" s="7"/>
    </row>
    <row r="4" spans="2:21" x14ac:dyDescent="0.2">
      <c r="B4" s="6"/>
      <c r="C4" s="170"/>
      <c r="D4" s="66" t="s">
        <v>141</v>
      </c>
      <c r="E4" s="196">
        <f>SUM(E16:E20)</f>
        <v>0</v>
      </c>
      <c r="F4" s="2"/>
      <c r="G4" s="2"/>
      <c r="H4" s="2"/>
      <c r="I4" s="2"/>
      <c r="J4" s="2"/>
      <c r="K4" s="2"/>
      <c r="L4" s="2"/>
      <c r="M4" s="2"/>
      <c r="N4" s="2"/>
      <c r="O4" s="2"/>
      <c r="P4" s="2"/>
      <c r="Q4" s="2"/>
      <c r="R4" s="2"/>
      <c r="S4" s="2"/>
      <c r="T4" s="2"/>
      <c r="U4" s="7"/>
    </row>
    <row r="5" spans="2:21" ht="12.75" customHeight="1" x14ac:dyDescent="0.2">
      <c r="B5" s="6"/>
      <c r="C5" s="170"/>
      <c r="D5" s="44" t="s">
        <v>142</v>
      </c>
      <c r="E5" s="196">
        <f>SUM(E22:E35)</f>
        <v>0</v>
      </c>
      <c r="F5" s="2"/>
      <c r="G5" s="2"/>
      <c r="H5" s="2"/>
      <c r="I5" s="2"/>
      <c r="J5" s="2"/>
      <c r="K5" s="2"/>
      <c r="L5" s="2"/>
      <c r="M5" s="2"/>
      <c r="N5" s="2"/>
      <c r="O5" s="2"/>
      <c r="P5" s="2"/>
      <c r="Q5" s="2"/>
      <c r="R5" s="2"/>
      <c r="S5" s="2"/>
      <c r="T5" s="2"/>
      <c r="U5" s="7"/>
    </row>
    <row r="6" spans="2:21" ht="12.75" customHeight="1" x14ac:dyDescent="0.2">
      <c r="B6" s="6"/>
      <c r="C6" s="170"/>
      <c r="D6" s="44" t="s">
        <v>161</v>
      </c>
      <c r="E6" s="196">
        <f>SUM(E4-E5)</f>
        <v>0</v>
      </c>
      <c r="F6" s="2"/>
      <c r="G6" s="2"/>
      <c r="H6" s="2"/>
      <c r="I6" s="2"/>
      <c r="J6" s="2"/>
      <c r="K6" s="2"/>
      <c r="L6" s="2"/>
      <c r="M6" s="2"/>
      <c r="N6" s="2"/>
      <c r="O6" s="2"/>
      <c r="P6" s="2"/>
      <c r="Q6" s="2"/>
      <c r="R6" s="2"/>
      <c r="S6" s="2"/>
      <c r="T6" s="2"/>
      <c r="U6" s="7"/>
    </row>
    <row r="7" spans="2:21" ht="12.75" customHeight="1" x14ac:dyDescent="0.2">
      <c r="B7" s="6"/>
      <c r="C7" s="170"/>
      <c r="D7" s="44"/>
      <c r="E7" s="196"/>
      <c r="F7" s="2"/>
      <c r="G7" s="2"/>
      <c r="H7" s="2"/>
      <c r="I7" s="2"/>
      <c r="J7" s="2"/>
      <c r="K7" s="2"/>
      <c r="L7" s="2"/>
      <c r="M7" s="2"/>
      <c r="N7" s="2"/>
      <c r="O7" s="2"/>
      <c r="P7" s="2"/>
      <c r="Q7" s="2"/>
      <c r="R7" s="2"/>
      <c r="S7" s="2"/>
      <c r="T7" s="2"/>
      <c r="U7" s="7"/>
    </row>
    <row r="8" spans="2:21" ht="12.75" customHeight="1" x14ac:dyDescent="0.2">
      <c r="B8" s="6"/>
      <c r="C8" s="170"/>
      <c r="D8" s="44"/>
      <c r="E8" s="196"/>
      <c r="F8" s="2"/>
      <c r="G8" s="2"/>
      <c r="H8" s="2"/>
      <c r="I8" s="2"/>
      <c r="J8" s="2"/>
      <c r="K8" s="2"/>
      <c r="L8" s="2"/>
      <c r="M8" s="2"/>
      <c r="N8" s="2"/>
      <c r="O8" s="2"/>
      <c r="P8" s="2"/>
      <c r="Q8" s="2"/>
      <c r="R8" s="2"/>
      <c r="S8" s="2"/>
      <c r="T8" s="2"/>
      <c r="U8" s="7"/>
    </row>
    <row r="9" spans="2:21" ht="12.75" customHeight="1" x14ac:dyDescent="0.2">
      <c r="B9" s="6"/>
      <c r="C9" s="170"/>
      <c r="D9" s="44"/>
      <c r="E9" s="196"/>
      <c r="F9" s="2"/>
      <c r="G9" s="2"/>
      <c r="H9" s="2"/>
      <c r="I9" s="2"/>
      <c r="J9" s="2"/>
      <c r="K9" s="2"/>
      <c r="L9" s="2"/>
      <c r="M9" s="2"/>
      <c r="N9" s="2"/>
      <c r="O9" s="2"/>
      <c r="P9" s="2"/>
      <c r="Q9" s="2"/>
      <c r="R9" s="2"/>
      <c r="S9" s="2"/>
      <c r="T9" s="2"/>
      <c r="U9" s="7"/>
    </row>
    <row r="10" spans="2:21" ht="12.75" customHeight="1" x14ac:dyDescent="0.2">
      <c r="B10" s="6"/>
      <c r="C10" s="170"/>
      <c r="D10" s="44"/>
      <c r="E10" s="196"/>
      <c r="F10" s="2"/>
      <c r="G10" s="2"/>
      <c r="H10" s="2"/>
      <c r="I10" s="2"/>
      <c r="J10" s="2"/>
      <c r="K10" s="2"/>
      <c r="L10" s="2"/>
      <c r="M10" s="2"/>
      <c r="N10" s="2"/>
      <c r="O10" s="2"/>
      <c r="P10" s="2"/>
      <c r="Q10" s="2"/>
      <c r="R10" s="2"/>
      <c r="S10" s="2"/>
      <c r="T10" s="2"/>
      <c r="U10" s="7"/>
    </row>
    <row r="11" spans="2:21" ht="12.75" customHeight="1" x14ac:dyDescent="0.2">
      <c r="B11" s="6"/>
      <c r="C11" s="170"/>
      <c r="D11" s="43"/>
      <c r="E11" s="196"/>
      <c r="F11" s="2"/>
      <c r="G11" s="2"/>
      <c r="H11" s="2"/>
      <c r="I11" s="2"/>
      <c r="J11" s="2"/>
      <c r="K11" s="2"/>
      <c r="L11" s="2"/>
      <c r="M11" s="2"/>
      <c r="N11" s="2"/>
      <c r="O11" s="2"/>
      <c r="P11" s="2"/>
      <c r="Q11" s="2"/>
      <c r="R11" s="2"/>
      <c r="S11" s="2"/>
      <c r="T11" s="2"/>
      <c r="U11" s="7"/>
    </row>
    <row r="12" spans="2:21" ht="12.75" customHeight="1" thickBot="1" x14ac:dyDescent="0.25">
      <c r="B12" s="6"/>
      <c r="C12" s="172"/>
      <c r="D12" s="217"/>
      <c r="E12" s="256"/>
      <c r="F12" s="14"/>
      <c r="G12" s="14"/>
      <c r="H12" s="34"/>
      <c r="I12" s="34"/>
      <c r="J12" s="102"/>
      <c r="K12" s="102"/>
      <c r="L12" s="102"/>
      <c r="M12" s="34"/>
      <c r="N12" s="34"/>
      <c r="O12" s="34"/>
      <c r="P12" s="34"/>
      <c r="Q12" s="2"/>
      <c r="R12" s="2"/>
      <c r="S12" s="2"/>
      <c r="T12" s="2"/>
      <c r="U12" s="7"/>
    </row>
    <row r="13" spans="2:21" ht="12.75" customHeight="1" x14ac:dyDescent="0.2">
      <c r="B13" s="6"/>
      <c r="C13" s="2"/>
      <c r="D13" s="34"/>
      <c r="E13" s="34"/>
      <c r="F13" s="34"/>
      <c r="G13" s="34"/>
      <c r="H13" s="34"/>
      <c r="I13" s="34"/>
      <c r="J13" s="34"/>
      <c r="K13" s="34"/>
      <c r="L13" s="34"/>
      <c r="M13" s="34"/>
      <c r="N13" s="34"/>
      <c r="O13" s="34"/>
      <c r="P13" s="34"/>
      <c r="Q13" s="2"/>
      <c r="R13" s="2"/>
      <c r="S13" s="2"/>
      <c r="T13" s="2"/>
      <c r="U13" s="7"/>
    </row>
    <row r="14" spans="2:21" ht="18.75" customHeight="1" thickBot="1" x14ac:dyDescent="0.3">
      <c r="B14" s="6"/>
      <c r="C14" s="182" t="s">
        <v>103</v>
      </c>
      <c r="D14" s="310" t="s">
        <v>143</v>
      </c>
      <c r="E14" s="311" t="s">
        <v>96</v>
      </c>
      <c r="F14" s="292" t="s">
        <v>19</v>
      </c>
      <c r="G14" s="282" t="s">
        <v>20</v>
      </c>
      <c r="H14" s="282" t="s">
        <v>21</v>
      </c>
      <c r="I14" s="282" t="s">
        <v>7</v>
      </c>
      <c r="J14" s="282" t="s">
        <v>8</v>
      </c>
      <c r="K14" s="282" t="s">
        <v>9</v>
      </c>
      <c r="L14" s="282" t="s">
        <v>10</v>
      </c>
      <c r="M14" s="282" t="s">
        <v>11</v>
      </c>
      <c r="N14" s="282" t="s">
        <v>12</v>
      </c>
      <c r="O14" s="282" t="s">
        <v>13</v>
      </c>
      <c r="P14" s="282" t="s">
        <v>14</v>
      </c>
      <c r="Q14" s="312" t="s">
        <v>15</v>
      </c>
      <c r="R14" s="271" t="s">
        <v>83</v>
      </c>
      <c r="S14" s="313" t="str">
        <f>D14</f>
        <v>Aktivitet</v>
      </c>
      <c r="T14" s="272" t="s">
        <v>103</v>
      </c>
      <c r="U14" s="7"/>
    </row>
    <row r="15" spans="2:21" ht="12.75" customHeight="1" x14ac:dyDescent="0.2">
      <c r="B15" s="6"/>
      <c r="C15" s="182"/>
      <c r="D15" s="263" t="s">
        <v>155</v>
      </c>
      <c r="E15" s="264"/>
      <c r="F15" s="175"/>
      <c r="G15" s="175"/>
      <c r="H15" s="175"/>
      <c r="I15" s="175"/>
      <c r="J15" s="175"/>
      <c r="K15" s="175"/>
      <c r="L15" s="175"/>
      <c r="M15" s="175"/>
      <c r="N15" s="175"/>
      <c r="O15" s="175"/>
      <c r="P15" s="175"/>
      <c r="Q15" s="175"/>
      <c r="R15" s="271"/>
      <c r="S15" s="261" t="str">
        <f t="shared" ref="S15:S37" si="0">(D15)</f>
        <v>Indtægter</v>
      </c>
      <c r="T15" s="272"/>
      <c r="U15" s="7"/>
    </row>
    <row r="16" spans="2:21" ht="12.75" customHeight="1" thickBot="1" x14ac:dyDescent="0.25">
      <c r="B16" s="6"/>
      <c r="C16" s="187">
        <v>1</v>
      </c>
      <c r="D16" s="308" t="str">
        <f>Konti!D16</f>
        <v>Salg Herbalife</v>
      </c>
      <c r="E16" s="158">
        <f t="shared" ref="E16:E20" si="1">SUM(F16:Q16)</f>
        <v>0</v>
      </c>
      <c r="F16" s="106">
        <f>SUMPRODUCT((Januar!$F$15:$F$58=Kasse!D16)*(Januar!$L$15:$L$58))</f>
        <v>0</v>
      </c>
      <c r="G16" s="105">
        <f>SUMPRODUCT((Februar!$F$15:$F$75=Kasse!D16)*(Februar!$L$15:$L$75))</f>
        <v>0</v>
      </c>
      <c r="H16" s="105">
        <f>SUMPRODUCT((Marts!$F$15:$F$99=Kasse!D16)*(Marts!$L$15:$L$99))</f>
        <v>0</v>
      </c>
      <c r="I16" s="105">
        <f>SUMPRODUCT((April!$F$15:$F$76=Kasse!D16)*(April!$L$15:$L$76))</f>
        <v>0</v>
      </c>
      <c r="J16" s="105">
        <f>SUMPRODUCT((Maj!$F$15:$F$81=Kasse!D16)*(Maj!$L$15:$L$81))</f>
        <v>0</v>
      </c>
      <c r="K16" s="105">
        <f>SUMPRODUCT((Juni!$F$15:$F$79=Kasse!D16)*(Juni!$L$15:$L$79))</f>
        <v>0</v>
      </c>
      <c r="L16" s="105">
        <f>SUMPRODUCT((Juli!$F$15:$F$76=Kasse!D16)*(Juli!$L$15:$L$76))</f>
        <v>0</v>
      </c>
      <c r="M16" s="105">
        <f>SUMPRODUCT((August!$F$15:$F$78=Kasse!D16)*(August!$L$15:$L$78))</f>
        <v>0</v>
      </c>
      <c r="N16" s="105">
        <f>SUMPRODUCT((September!$F$15:$F$84=Kasse!D16)*(September!$L$15:$L$84))</f>
        <v>0</v>
      </c>
      <c r="O16" s="105">
        <f>SUMPRODUCT((Oktober!$F$15:$F$86=Kasse!D16)*(Oktober!$L$15:$L$86))</f>
        <v>0</v>
      </c>
      <c r="P16" s="105">
        <f>SUMPRODUCT((November!$F$15:$F$73=Kasse!D16)*(November!$L$15:$L$73))</f>
        <v>0</v>
      </c>
      <c r="Q16" s="105">
        <f>SUMPRODUCT((December!$F$15:$F$62=Kasse!D16)*(December!$L$15:$L$62))</f>
        <v>0</v>
      </c>
      <c r="R16" s="273">
        <f t="shared" ref="R16:R20" si="2">SUM(E16)</f>
        <v>0</v>
      </c>
      <c r="S16" s="190" t="str">
        <f t="shared" si="0"/>
        <v>Salg Herbalife</v>
      </c>
      <c r="T16" s="180">
        <v>1</v>
      </c>
      <c r="U16" s="7"/>
    </row>
    <row r="17" spans="2:21" ht="12.75" customHeight="1" x14ac:dyDescent="0.2">
      <c r="B17" s="6"/>
      <c r="C17" s="178">
        <v>2</v>
      </c>
      <c r="D17" s="308" t="str">
        <f>Konti!D17</f>
        <v>Royalty Herbalife</v>
      </c>
      <c r="E17" s="158">
        <f t="shared" si="1"/>
        <v>0</v>
      </c>
      <c r="F17" s="105">
        <f>SUMPRODUCT((Januar!$F$15:$F$58=Kasse!D17)*(Januar!$L$15:$L$58))</f>
        <v>0</v>
      </c>
      <c r="G17" s="105">
        <f>SUMPRODUCT((Februar!$F$15:$F$75=Kasse!D17)*(Februar!$L$15:$L$75))</f>
        <v>0</v>
      </c>
      <c r="H17" s="105">
        <f>SUMPRODUCT((Marts!$F$15:$F$99=Kasse!D17)*(Marts!$L$15:$L$99))</f>
        <v>0</v>
      </c>
      <c r="I17" s="105">
        <f>SUMPRODUCT((April!$F$15:$F$76=Kasse!D17)*(April!$L$15:$L$76))</f>
        <v>0</v>
      </c>
      <c r="J17" s="105">
        <f>SUMPRODUCT((Maj!$F$15:$F$81=Kasse!D17)*(Maj!$L$15:$L$81))</f>
        <v>0</v>
      </c>
      <c r="K17" s="105">
        <f>SUMPRODUCT((Juni!$F$15:$F$79=Kasse!D17)*(Juni!$L$15:$L$79))</f>
        <v>0</v>
      </c>
      <c r="L17" s="105">
        <f>SUMPRODUCT((Juli!$F$15:$F$76=Kasse!D17)*(Juli!$L$15:$L$76))</f>
        <v>0</v>
      </c>
      <c r="M17" s="105">
        <f>SUMPRODUCT((August!$F$15:$F$78=Kasse!D17)*(August!$L$15:$L$78))</f>
        <v>0</v>
      </c>
      <c r="N17" s="105">
        <f>SUMPRODUCT((September!$F$15:$F$84=Kasse!D17)*(September!$L$15:$L$84))</f>
        <v>0</v>
      </c>
      <c r="O17" s="105">
        <f>SUMPRODUCT((Oktober!$F$15:$F$86=Kasse!D17)*(Oktober!$L$15:$L$86))</f>
        <v>0</v>
      </c>
      <c r="P17" s="105">
        <f>SUMPRODUCT((November!$F$15:$F$73=Kasse!D17)*(November!$L$15:$L$73))</f>
        <v>0</v>
      </c>
      <c r="Q17" s="105">
        <f>SUMPRODUCT((December!$F$15:$F$62=Kasse!D17)*(December!$L$15:$L$62))</f>
        <v>0</v>
      </c>
      <c r="R17" s="273">
        <f t="shared" si="2"/>
        <v>0</v>
      </c>
      <c r="S17" s="191" t="str">
        <f t="shared" si="0"/>
        <v>Royalty Herbalife</v>
      </c>
      <c r="T17" s="179">
        <v>2</v>
      </c>
      <c r="U17" s="7"/>
    </row>
    <row r="18" spans="2:21" ht="12.75" customHeight="1" x14ac:dyDescent="0.2">
      <c r="B18" s="6"/>
      <c r="C18" s="178">
        <v>3</v>
      </c>
      <c r="D18" s="308" t="str">
        <f>Konti!D18</f>
        <v>Bonus Herbalife</v>
      </c>
      <c r="E18" s="158">
        <f t="shared" si="1"/>
        <v>0</v>
      </c>
      <c r="F18" s="105">
        <f>SUMPRODUCT((Januar!$F$15:$F$58=Kasse!D18)*(Januar!$L$15:$L$58))</f>
        <v>0</v>
      </c>
      <c r="G18" s="105">
        <f>SUMPRODUCT((Februar!$F$15:$F$75=Kasse!D18)*(Februar!$L$15:$L$75))</f>
        <v>0</v>
      </c>
      <c r="H18" s="105">
        <f>SUMPRODUCT((Marts!$F$15:$F$99=Kasse!D18)*(Marts!$L$15:$L$99))</f>
        <v>0</v>
      </c>
      <c r="I18" s="105">
        <f>SUMPRODUCT((April!$F$15:$F$76=Kasse!D18)*(April!$L$15:$L$76))</f>
        <v>0</v>
      </c>
      <c r="J18" s="105">
        <f>SUMPRODUCT((Maj!$F$15:$F$81=Kasse!D18)*(Maj!$L$15:$L$81))</f>
        <v>0</v>
      </c>
      <c r="K18" s="105">
        <f>SUMPRODUCT((Juni!$F$15:$F$79=Kasse!D18)*(Juni!$L$15:$L$79))</f>
        <v>0</v>
      </c>
      <c r="L18" s="105">
        <f>SUMPRODUCT((Juli!$F$15:$F$76=Kasse!D18)*(Juli!$L$15:$L$76))</f>
        <v>0</v>
      </c>
      <c r="M18" s="105">
        <f>SUMPRODUCT((August!$F$15:$F$78=Kasse!D18)*(August!$L$15:$L$78))</f>
        <v>0</v>
      </c>
      <c r="N18" s="105">
        <f>SUMPRODUCT((September!$F$15:$F$84=Kasse!D18)*(September!$L$15:$L$84))</f>
        <v>0</v>
      </c>
      <c r="O18" s="105">
        <f>SUMPRODUCT((Oktober!$F$15:$F$86=Kasse!D18)*(Oktober!$L$15:$L$86))</f>
        <v>0</v>
      </c>
      <c r="P18" s="105">
        <f>SUMPRODUCT((November!$F$15:$F$73=Kasse!D18)*(November!$L$15:$L$73))</f>
        <v>0</v>
      </c>
      <c r="Q18" s="105">
        <f>SUMPRODUCT((December!$F$15:$F$62=Kasse!D18)*(December!$L$15:$L$62))</f>
        <v>0</v>
      </c>
      <c r="R18" s="273">
        <f t="shared" si="2"/>
        <v>0</v>
      </c>
      <c r="S18" s="191" t="str">
        <f t="shared" si="0"/>
        <v>Bonus Herbalife</v>
      </c>
      <c r="T18" s="179">
        <v>3</v>
      </c>
      <c r="U18" s="7"/>
    </row>
    <row r="19" spans="2:21" ht="12.75" customHeight="1" x14ac:dyDescent="0.2">
      <c r="B19" s="6"/>
      <c r="C19" s="178">
        <v>4</v>
      </c>
      <c r="D19" s="308" t="str">
        <f>Konti!D19</f>
        <v>Andet Salg</v>
      </c>
      <c r="E19" s="158">
        <f t="shared" si="1"/>
        <v>0</v>
      </c>
      <c r="F19" s="105">
        <f>SUMPRODUCT((Januar!$F$15:$F$58=Kasse!D19)*(Januar!$L$15:$L$58))</f>
        <v>0</v>
      </c>
      <c r="G19" s="105">
        <f>SUMPRODUCT((Februar!$F$15:$F$75=Kasse!D19)*(Februar!$L$15:$L$75))</f>
        <v>0</v>
      </c>
      <c r="H19" s="105">
        <f>SUMPRODUCT((Marts!$F$15:$F$99=Kasse!D19)*(Marts!$L$15:$L$99))</f>
        <v>0</v>
      </c>
      <c r="I19" s="105">
        <f>SUMPRODUCT((April!$F$15:$F$76=Kasse!D19)*(April!$L$15:$L$76))</f>
        <v>0</v>
      </c>
      <c r="J19" s="105">
        <f>SUMPRODUCT((Maj!$F$15:$F$81=Kasse!D19)*(Maj!$L$15:$L$81))</f>
        <v>0</v>
      </c>
      <c r="K19" s="105">
        <f>SUMPRODUCT((Juni!$F$15:$F$79=Kasse!D19)*(Juni!$L$15:$L$79))</f>
        <v>0</v>
      </c>
      <c r="L19" s="105">
        <f>SUMPRODUCT((Juli!$F$15:$F$76=Kasse!D19)*(Juli!$L$15:$L$76))</f>
        <v>0</v>
      </c>
      <c r="M19" s="105">
        <f>SUMPRODUCT((August!$F$15:$F$78=Kasse!D19)*(August!$L$15:$L$78))</f>
        <v>0</v>
      </c>
      <c r="N19" s="105">
        <f>SUMPRODUCT((September!$F$15:$F$84=Kasse!D19)*(September!$L$15:$L$84))</f>
        <v>0</v>
      </c>
      <c r="O19" s="105">
        <f>SUMPRODUCT((Oktober!$F$15:$F$86=Kasse!D19)*(Oktober!$L$15:$L$86))</f>
        <v>0</v>
      </c>
      <c r="P19" s="105">
        <f>SUMPRODUCT((November!$F$15:$F$73=Kasse!D19)*(November!$L$15:$L$73))</f>
        <v>0</v>
      </c>
      <c r="Q19" s="105">
        <f>SUMPRODUCT((December!$F$15:$F$62=Kasse!D19)*(December!$L$15:$L$62))</f>
        <v>0</v>
      </c>
      <c r="R19" s="273">
        <f t="shared" si="2"/>
        <v>0</v>
      </c>
      <c r="S19" s="191" t="str">
        <f t="shared" si="0"/>
        <v>Andet Salg</v>
      </c>
      <c r="T19" s="179">
        <v>4</v>
      </c>
      <c r="U19" s="7"/>
    </row>
    <row r="20" spans="2:21" ht="12.75" customHeight="1" thickBot="1" x14ac:dyDescent="0.25">
      <c r="B20" s="6"/>
      <c r="C20" s="188">
        <v>11</v>
      </c>
      <c r="D20" s="308">
        <f>Konti!D20</f>
        <v>0</v>
      </c>
      <c r="E20" s="259">
        <f t="shared" si="1"/>
        <v>0</v>
      </c>
      <c r="F20" s="106">
        <f>SUMPRODUCT((Januar!$F$15:$F$58=Kasse!D20)*(Januar!$L$15:$L$58))</f>
        <v>0</v>
      </c>
      <c r="G20" s="106">
        <f>SUMPRODUCT((Februar!$F$15:$F$75=Kasse!D20)*(Februar!$L$15:$L$75))</f>
        <v>0</v>
      </c>
      <c r="H20" s="106">
        <f>SUMPRODUCT((Marts!$F$15:$F$99=Kasse!D20)*(Marts!$L$15:$L$99))</f>
        <v>0</v>
      </c>
      <c r="I20" s="106">
        <f>SUMPRODUCT((April!$F$15:$F$76=Kasse!D20)*(April!$L$15:$L$76))</f>
        <v>0</v>
      </c>
      <c r="J20" s="106">
        <f>SUMPRODUCT((Maj!$F$15:$F$81=Kasse!D20)*(Maj!$L$15:$L$81))</f>
        <v>0</v>
      </c>
      <c r="K20" s="106">
        <f>SUMPRODUCT((Juni!$F$15:$F$79=Kasse!D20)*(Juni!$L$15:$L$79))</f>
        <v>0</v>
      </c>
      <c r="L20" s="106">
        <f>SUMPRODUCT((Juli!$F$15:$F$76=Kasse!D20)*(Juli!$L$15:$L$76))</f>
        <v>0</v>
      </c>
      <c r="M20" s="106">
        <f>SUMPRODUCT((August!$F$15:$F$78=Kasse!D20)*(August!$L$15:$L$78))</f>
        <v>0</v>
      </c>
      <c r="N20" s="106">
        <f>SUMPRODUCT((September!$F$15:$F$84=Kasse!D20)*(September!$L$15:$L$84))</f>
        <v>0</v>
      </c>
      <c r="O20" s="106">
        <f>SUMPRODUCT((Oktober!$F$15:$F$86=Kasse!D20)*(Oktober!$L$15:$L$86))</f>
        <v>0</v>
      </c>
      <c r="P20" s="106">
        <f>SUMPRODUCT((November!$F$15:$F$73=Kasse!D20)*(November!$L$15:$L$73))</f>
        <v>0</v>
      </c>
      <c r="Q20" s="106">
        <f>SUMPRODUCT((December!$F$15:$F$62=Kasse!D20)*(December!$L$15:$L$62))</f>
        <v>0</v>
      </c>
      <c r="R20" s="260">
        <f t="shared" si="2"/>
        <v>0</v>
      </c>
      <c r="S20" s="192">
        <f t="shared" si="0"/>
        <v>0</v>
      </c>
      <c r="T20" s="193">
        <v>11</v>
      </c>
      <c r="U20" s="7"/>
    </row>
    <row r="21" spans="2:21" ht="12.75" customHeight="1" x14ac:dyDescent="0.2">
      <c r="B21" s="6"/>
      <c r="C21" s="186"/>
      <c r="D21" s="265" t="s">
        <v>156</v>
      </c>
      <c r="E21" s="268"/>
      <c r="F21" s="175"/>
      <c r="G21" s="175"/>
      <c r="H21" s="175"/>
      <c r="I21" s="175"/>
      <c r="J21" s="175"/>
      <c r="K21" s="175"/>
      <c r="L21" s="175"/>
      <c r="M21" s="175"/>
      <c r="N21" s="175"/>
      <c r="O21" s="175"/>
      <c r="P21" s="175"/>
      <c r="Q21" s="175"/>
      <c r="R21" s="159"/>
      <c r="S21" s="266" t="str">
        <f t="shared" si="0"/>
        <v>Omkostninger</v>
      </c>
      <c r="T21" s="194"/>
      <c r="U21" s="7"/>
    </row>
    <row r="22" spans="2:21" ht="12.75" customHeight="1" x14ac:dyDescent="0.2">
      <c r="B22" s="6"/>
      <c r="C22" s="187">
        <v>12</v>
      </c>
      <c r="D22" s="309" t="str">
        <f>Konti!D22</f>
        <v>Markedsføring</v>
      </c>
      <c r="E22" s="158">
        <f>SUM(F22:Q22)</f>
        <v>0</v>
      </c>
      <c r="F22" s="105">
        <f>SUMPRODUCT((Januar!$F$15:$F$58=Kasse!D22)*(Januar!$J$15:$J$58))</f>
        <v>0</v>
      </c>
      <c r="G22" s="105">
        <f>SUMPRODUCT((Februar!$F$15:$F$75=Kasse!D22)*(Februar!$J$15:$J$75))</f>
        <v>0</v>
      </c>
      <c r="H22" s="105">
        <f>SUMPRODUCT((Marts!$F$15:$F$99=Kasse!D22)*(Marts!$J$15:$J$99))</f>
        <v>0</v>
      </c>
      <c r="I22" s="105">
        <f>SUMPRODUCT((April!$F$15:$F$76=Kasse!D22)*(April!$J$15:$J$76))</f>
        <v>0</v>
      </c>
      <c r="J22" s="105">
        <f>SUMPRODUCT((Maj!$F$15:$F$81=Kasse!D22)*(Maj!$J$15:$J$81))</f>
        <v>0</v>
      </c>
      <c r="K22" s="105">
        <f>SUMPRODUCT((Juni!$F$15:$F$79=Kasse!D22)*(Juni!$J$15:$J$79))</f>
        <v>0</v>
      </c>
      <c r="L22" s="105">
        <f>SUMPRODUCT((Juli!$F$15:$F$76=Kasse!D22)*(Juli!$J$15:$J$76))</f>
        <v>0</v>
      </c>
      <c r="M22" s="105">
        <f>SUMPRODUCT((August!$F$15:$F$78=Kasse!D22)*(August!$J$15:$J$78))</f>
        <v>0</v>
      </c>
      <c r="N22" s="105">
        <f>SUMPRODUCT((September!$F$15:$F$84=Kasse!D22)*(September!$J$15:$J$84))</f>
        <v>0</v>
      </c>
      <c r="O22" s="105">
        <f>SUMPRODUCT((Oktober!$F$15:$F$86=Kasse!D22)*(Oktober!$J$15:$J$86))</f>
        <v>0</v>
      </c>
      <c r="P22" s="105">
        <f>SUMPRODUCT((November!$F$15:$F$73=Kasse!D22)*(November!$J$15:$J$73))</f>
        <v>0</v>
      </c>
      <c r="Q22" s="105">
        <f>SUMPRODUCT((December!$F$15:$F$62=Kasse!D22)*(December!$J$15:$J$62))</f>
        <v>0</v>
      </c>
      <c r="R22" s="273">
        <f t="shared" ref="R22:R37" si="3">SUM(E22)</f>
        <v>0</v>
      </c>
      <c r="S22" s="190" t="str">
        <f t="shared" si="0"/>
        <v>Markedsføring</v>
      </c>
      <c r="T22" s="180">
        <v>12</v>
      </c>
      <c r="U22" s="7"/>
    </row>
    <row r="23" spans="2:21" ht="12.75" customHeight="1" x14ac:dyDescent="0.2">
      <c r="B23" s="6"/>
      <c r="C23" s="178">
        <v>13</v>
      </c>
      <c r="D23" s="309" t="str">
        <f>Konti!D23</f>
        <v>Kursus</v>
      </c>
      <c r="E23" s="158">
        <f t="shared" ref="E23:E35" si="4">SUM(F23:Q23)</f>
        <v>0</v>
      </c>
      <c r="F23" s="105">
        <f>SUMPRODUCT((Januar!$F$15:$F$58=Kasse!D23)*(Januar!$J$15:$J$58))</f>
        <v>0</v>
      </c>
      <c r="G23" s="105">
        <f>SUMPRODUCT((Februar!$F$15:$F$75=Kasse!D23)*(Februar!$J$15:$J$75))</f>
        <v>0</v>
      </c>
      <c r="H23" s="105">
        <f>SUMPRODUCT((Marts!$F$15:$F$99=Kasse!D23)*(Marts!$J$15:$J$99))</f>
        <v>0</v>
      </c>
      <c r="I23" s="105">
        <f>SUMPRODUCT((April!$F$15:$F$76=Kasse!D23)*(April!$J$15:$J$76))</f>
        <v>0</v>
      </c>
      <c r="J23" s="105">
        <f>SUMPRODUCT((Maj!$F$15:$F$81=Kasse!D23)*(Maj!$J$15:$J$81))</f>
        <v>0</v>
      </c>
      <c r="K23" s="105">
        <f>SUMPRODUCT((Juni!$F$15:$F$79=Kasse!D23)*(Juni!$J$15:$J$79))</f>
        <v>0</v>
      </c>
      <c r="L23" s="105">
        <f>SUMPRODUCT((Juli!$F$15:$F$76=Kasse!D23)*(Juli!$J$15:$J$76))</f>
        <v>0</v>
      </c>
      <c r="M23" s="105">
        <f>SUMPRODUCT((August!$F$15:$F$78=Kasse!D23)*(August!$J$15:$J$78))</f>
        <v>0</v>
      </c>
      <c r="N23" s="105">
        <f>SUMPRODUCT((September!$F$15:$F$84=Kasse!D23)*(September!$J$15:$J$84))</f>
        <v>0</v>
      </c>
      <c r="O23" s="105">
        <f>SUMPRODUCT((Oktober!$F$15:$F$86=Kasse!D23)*(Oktober!$J$15:$J$86))</f>
        <v>0</v>
      </c>
      <c r="P23" s="105">
        <f>SUMPRODUCT((November!$F$15:$F$73=Kasse!D23)*(November!$J$15:$J$73))</f>
        <v>0</v>
      </c>
      <c r="Q23" s="105">
        <f>SUMPRODUCT((December!$F$15:$F$62=Kasse!D23)*(December!$J$15:$J$62))</f>
        <v>0</v>
      </c>
      <c r="R23" s="273">
        <f t="shared" si="3"/>
        <v>0</v>
      </c>
      <c r="S23" s="191" t="str">
        <f t="shared" si="0"/>
        <v>Kursus</v>
      </c>
      <c r="T23" s="179">
        <v>13</v>
      </c>
      <c r="U23" s="7"/>
    </row>
    <row r="24" spans="2:21" ht="12.75" customHeight="1" x14ac:dyDescent="0.2">
      <c r="B24" s="6"/>
      <c r="C24" s="178">
        <v>14</v>
      </c>
      <c r="D24" s="309" t="str">
        <f>Konti!D24</f>
        <v>Porto og fragt</v>
      </c>
      <c r="E24" s="158">
        <f t="shared" si="4"/>
        <v>0</v>
      </c>
      <c r="F24" s="105">
        <f>SUMPRODUCT((Januar!$F$15:$F$58=Kasse!D24)*(Januar!$J$15:$J$58))</f>
        <v>0</v>
      </c>
      <c r="G24" s="105">
        <f>SUMPRODUCT((Februar!$F$15:$F$75=Kasse!D24)*(Februar!$J$15:$J$75))</f>
        <v>0</v>
      </c>
      <c r="H24" s="105">
        <f>SUMPRODUCT((Marts!$F$15:$F$99=Kasse!D24)*(Marts!$J$15:$J$99))</f>
        <v>0</v>
      </c>
      <c r="I24" s="105">
        <f>SUMPRODUCT((April!$F$15:$F$76=Kasse!D24)*(April!$J$15:$J$76))</f>
        <v>0</v>
      </c>
      <c r="J24" s="105">
        <f>SUMPRODUCT((Maj!$F$15:$F$81=Kasse!D24)*(Maj!$J$15:$J$81))</f>
        <v>0</v>
      </c>
      <c r="K24" s="105">
        <f>SUMPRODUCT((Juni!$F$15:$F$79=Kasse!D24)*(Juni!$J$15:$J$79))</f>
        <v>0</v>
      </c>
      <c r="L24" s="105">
        <f>SUMPRODUCT((Juli!$F$15:$F$76=Kasse!D24)*(Juli!$J$15:$J$76))</f>
        <v>0</v>
      </c>
      <c r="M24" s="105">
        <f>SUMPRODUCT((August!$F$15:$F$78=Kasse!D24)*(August!$J$15:$J$78))</f>
        <v>0</v>
      </c>
      <c r="N24" s="105">
        <f>SUMPRODUCT((September!$F$15:$F$84=Kasse!D24)*(September!$J$15:$J$84))</f>
        <v>0</v>
      </c>
      <c r="O24" s="105">
        <f>SUMPRODUCT((Oktober!$F$15:$F$86=Kasse!D24)*(Oktober!$J$15:$J$86))</f>
        <v>0</v>
      </c>
      <c r="P24" s="105">
        <f>SUMPRODUCT((November!$F$15:$F$73=Kasse!D24)*(November!$J$15:$J$73))</f>
        <v>0</v>
      </c>
      <c r="Q24" s="105">
        <f>SUMPRODUCT((December!$F$15:$F$62=Kasse!D24)*(December!$J$15:$J$62))</f>
        <v>0</v>
      </c>
      <c r="R24" s="273">
        <f t="shared" si="3"/>
        <v>0</v>
      </c>
      <c r="S24" s="191" t="str">
        <f t="shared" si="0"/>
        <v>Porto og fragt</v>
      </c>
      <c r="T24" s="179">
        <v>14</v>
      </c>
      <c r="U24" s="7"/>
    </row>
    <row r="25" spans="2:21" ht="12.75" customHeight="1" x14ac:dyDescent="0.2">
      <c r="B25" s="6"/>
      <c r="C25" s="178">
        <v>15</v>
      </c>
      <c r="D25" s="309" t="str">
        <f>Konti!D25</f>
        <v>Kontorartikler</v>
      </c>
      <c r="E25" s="158">
        <f t="shared" si="4"/>
        <v>0</v>
      </c>
      <c r="F25" s="105">
        <f>SUMPRODUCT((Januar!$F$15:$F$58=Kasse!D25)*(Januar!$J$15:$J$58))</f>
        <v>0</v>
      </c>
      <c r="G25" s="105">
        <f>SUMPRODUCT((Februar!$F$15:$F$75=Kasse!D25)*(Februar!$J$15:$J$75))</f>
        <v>0</v>
      </c>
      <c r="H25" s="105">
        <f>SUMPRODUCT((Marts!$F$15:$F$99=Kasse!D25)*(Marts!$J$15:$J$99))</f>
        <v>0</v>
      </c>
      <c r="I25" s="105">
        <f>SUMPRODUCT((April!$F$15:$F$76=Kasse!D25)*(April!$J$15:$J$76))</f>
        <v>0</v>
      </c>
      <c r="J25" s="105">
        <f>SUMPRODUCT((Maj!$F$15:$F$81=Kasse!D25)*(Maj!$J$15:$J$81))</f>
        <v>0</v>
      </c>
      <c r="K25" s="105">
        <f>SUMPRODUCT((Juni!$F$15:$F$79=Kasse!D25)*(Juni!$J$15:$J$79))</f>
        <v>0</v>
      </c>
      <c r="L25" s="105">
        <f>SUMPRODUCT((Juli!$F$15:$F$76=Kasse!D25)*(Juli!$J$15:$J$76))</f>
        <v>0</v>
      </c>
      <c r="M25" s="105">
        <f>SUMPRODUCT((August!$F$15:$F$78=Kasse!D25)*(August!$J$15:$J$78))</f>
        <v>0</v>
      </c>
      <c r="N25" s="105">
        <f>SUMPRODUCT((September!$F$15:$F$84=Kasse!D25)*(September!$J$15:$J$84))</f>
        <v>0</v>
      </c>
      <c r="O25" s="105">
        <f>SUMPRODUCT((Oktober!$F$15:$F$86=Kasse!D25)*(Oktober!$J$15:$J$86))</f>
        <v>0</v>
      </c>
      <c r="P25" s="105">
        <f>SUMPRODUCT((November!$F$15:$F$73=Kasse!D25)*(November!$J$15:$J$73))</f>
        <v>0</v>
      </c>
      <c r="Q25" s="105">
        <f>SUMPRODUCT((December!$F$15:$F$62=Kasse!D25)*(December!$J$15:$J$62))</f>
        <v>0</v>
      </c>
      <c r="R25" s="273">
        <f t="shared" si="3"/>
        <v>0</v>
      </c>
      <c r="S25" s="191" t="str">
        <f t="shared" si="0"/>
        <v>Kontorartikler</v>
      </c>
      <c r="T25" s="179">
        <v>15</v>
      </c>
      <c r="U25" s="7"/>
    </row>
    <row r="26" spans="2:21" ht="12.75" customHeight="1" x14ac:dyDescent="0.2">
      <c r="B26" s="6"/>
      <c r="C26" s="178">
        <v>16</v>
      </c>
      <c r="D26" s="309" t="str">
        <f>Konti!D26</f>
        <v>Mindre anskaffelser</v>
      </c>
      <c r="E26" s="158">
        <f t="shared" si="4"/>
        <v>0</v>
      </c>
      <c r="F26" s="105">
        <f>SUMPRODUCT((Januar!$F$15:$F$58=Kasse!D26)*(Januar!$J$15:$J$58))</f>
        <v>0</v>
      </c>
      <c r="G26" s="105">
        <f>SUMPRODUCT((Februar!$F$15:$F$75=Kasse!D26)*(Februar!$J$15:$J$75))</f>
        <v>0</v>
      </c>
      <c r="H26" s="105">
        <f>SUMPRODUCT((Marts!$F$15:$F$99=Kasse!D26)*(Marts!$J$15:$J$99))</f>
        <v>0</v>
      </c>
      <c r="I26" s="105">
        <f>SUMPRODUCT((April!$F$15:$F$76=Kasse!D26)*(April!$J$15:$J$76))</f>
        <v>0</v>
      </c>
      <c r="J26" s="105">
        <f>SUMPRODUCT((Maj!$F$15:$F$81=Kasse!D26)*(Maj!$J$15:$J$81))</f>
        <v>0</v>
      </c>
      <c r="K26" s="105">
        <f>SUMPRODUCT((Juni!$F$15:$F$79=Kasse!D26)*(Juni!$J$15:$J$79))</f>
        <v>0</v>
      </c>
      <c r="L26" s="105">
        <f>SUMPRODUCT((Juli!$F$15:$F$76=Kasse!D26)*(Juli!$J$15:$J$76))</f>
        <v>0</v>
      </c>
      <c r="M26" s="105">
        <f>SUMPRODUCT((August!$F$15:$F$78=Kasse!D26)*(August!$J$15:$J$78))</f>
        <v>0</v>
      </c>
      <c r="N26" s="105">
        <f>SUMPRODUCT((September!$F$15:$F$84=Kasse!D26)*(September!$J$15:$J$84))</f>
        <v>0</v>
      </c>
      <c r="O26" s="105">
        <f>SUMPRODUCT((Oktober!$F$15:$F$86=Kasse!D26)*(Oktober!$J$15:$J$86))</f>
        <v>0</v>
      </c>
      <c r="P26" s="105">
        <f>SUMPRODUCT((November!$F$15:$F$73=Kasse!D26)*(November!$J$15:$J$73))</f>
        <v>0</v>
      </c>
      <c r="Q26" s="105">
        <f>SUMPRODUCT((December!$F$15:$F$62=Kasse!D26)*(December!$J$15:$J$62))</f>
        <v>0</v>
      </c>
      <c r="R26" s="273">
        <f t="shared" si="3"/>
        <v>0</v>
      </c>
      <c r="S26" s="191" t="str">
        <f t="shared" si="0"/>
        <v>Mindre anskaffelser</v>
      </c>
      <c r="T26" s="179">
        <v>16</v>
      </c>
      <c r="U26" s="7"/>
    </row>
    <row r="27" spans="2:21" ht="12.75" customHeight="1" x14ac:dyDescent="0.2">
      <c r="B27" s="6"/>
      <c r="C27" s="178">
        <v>17</v>
      </c>
      <c r="D27" s="309" t="str">
        <f>Konti!D27</f>
        <v>Rejseudgifter</v>
      </c>
      <c r="E27" s="158">
        <f t="shared" si="4"/>
        <v>0</v>
      </c>
      <c r="F27" s="105">
        <f>SUMPRODUCT((Januar!$F$15:$F$58=Kasse!D27)*(Januar!$J$15:$J$58))</f>
        <v>0</v>
      </c>
      <c r="G27" s="105">
        <f>SUMPRODUCT((Februar!$F$15:$F$75=Kasse!D27)*(Februar!$J$15:$J$75))</f>
        <v>0</v>
      </c>
      <c r="H27" s="105">
        <f>SUMPRODUCT((Marts!$F$15:$F$99=Kasse!D27)*(Marts!$J$15:$J$99))</f>
        <v>0</v>
      </c>
      <c r="I27" s="105">
        <f>SUMPRODUCT((April!$F$15:$F$76=Kasse!D27)*(April!$J$15:$J$76))</f>
        <v>0</v>
      </c>
      <c r="J27" s="105">
        <f>SUMPRODUCT((Maj!$F$15:$F$81=Kasse!D27)*(Maj!$J$15:$J$81))</f>
        <v>0</v>
      </c>
      <c r="K27" s="105">
        <f>SUMPRODUCT((Juni!$F$15:$F$79=Kasse!D27)*(Juni!$J$15:$J$79))</f>
        <v>0</v>
      </c>
      <c r="L27" s="105">
        <f>SUMPRODUCT((Juli!$F$15:$F$76=Kasse!D27)*(Juli!$J$15:$J$76))</f>
        <v>0</v>
      </c>
      <c r="M27" s="105">
        <f>SUMPRODUCT((August!$F$15:$F$78=Kasse!D27)*(August!$J$15:$J$78))</f>
        <v>0</v>
      </c>
      <c r="N27" s="105">
        <f>SUMPRODUCT((September!$F$15:$F$84=Kasse!D27)*(September!$J$15:$J$84))</f>
        <v>0</v>
      </c>
      <c r="O27" s="105">
        <f>SUMPRODUCT((Oktober!$F$15:$F$86=Kasse!D27)*(Oktober!$J$15:$J$86))</f>
        <v>0</v>
      </c>
      <c r="P27" s="105">
        <f>SUMPRODUCT((November!$F$15:$F$73=Kasse!D27)*(November!$J$15:$J$73))</f>
        <v>0</v>
      </c>
      <c r="Q27" s="105">
        <f>SUMPRODUCT((December!$F$15:$F$62=Kasse!D27)*(December!$J$15:$J$62))</f>
        <v>0</v>
      </c>
      <c r="R27" s="273">
        <f t="shared" si="3"/>
        <v>0</v>
      </c>
      <c r="S27" s="191" t="str">
        <f t="shared" si="0"/>
        <v>Rejseudgifter</v>
      </c>
      <c r="T27" s="179">
        <v>17</v>
      </c>
      <c r="U27" s="7"/>
    </row>
    <row r="28" spans="2:21" ht="12.75" customHeight="1" x14ac:dyDescent="0.2">
      <c r="B28" s="6"/>
      <c r="C28" s="178">
        <v>18</v>
      </c>
      <c r="D28" s="309" t="s">
        <v>159</v>
      </c>
      <c r="E28" s="158">
        <f t="shared" si="4"/>
        <v>0</v>
      </c>
      <c r="F28" s="105">
        <f>SUMPRODUCT((Januar!$F$15:$F$58=Kasse!D28)*(Januar!$J$15:$J$58))</f>
        <v>0</v>
      </c>
      <c r="G28" s="105">
        <f>SUMPRODUCT((Februar!$F$15:$F$75=Kasse!D28)*(Februar!$J$15:$J$75))</f>
        <v>0</v>
      </c>
      <c r="H28" s="105">
        <f>SUMPRODUCT((Marts!$F$15:$F$99=Kasse!D28)*(Marts!$J$15:$J$99))</f>
        <v>0</v>
      </c>
      <c r="I28" s="105">
        <f>SUMPRODUCT((April!$F$15:$F$76=Kasse!D28)*(April!$J$15:$J$76))</f>
        <v>0</v>
      </c>
      <c r="J28" s="105"/>
      <c r="K28" s="105"/>
      <c r="L28" s="105"/>
      <c r="M28" s="105"/>
      <c r="N28" s="105"/>
      <c r="O28" s="105"/>
      <c r="P28" s="105"/>
      <c r="Q28" s="105"/>
      <c r="R28" s="273"/>
      <c r="S28" s="191"/>
      <c r="T28" s="179"/>
      <c r="U28" s="7"/>
    </row>
    <row r="29" spans="2:21" ht="12.75" customHeight="1" x14ac:dyDescent="0.2">
      <c r="B29" s="6"/>
      <c r="C29" s="178">
        <v>19</v>
      </c>
      <c r="D29" s="309" t="str">
        <f>Konti!D30</f>
        <v>Repræsentation</v>
      </c>
      <c r="E29" s="158">
        <f t="shared" si="4"/>
        <v>0</v>
      </c>
      <c r="F29" s="105">
        <f>SUMPRODUCT((Januar!$F$15:$F$58=Kasse!D29)*(Januar!$J$15:$J$58))</f>
        <v>0</v>
      </c>
      <c r="G29" s="105">
        <f>SUMPRODUCT((Februar!$F$15:$F$75=Kasse!D29)*(Februar!$J$15:$J$75))</f>
        <v>0</v>
      </c>
      <c r="H29" s="105">
        <f>SUMPRODUCT((Marts!$F$15:$F$99=Kasse!D29)*(Marts!$J$15:$J$99))</f>
        <v>0</v>
      </c>
      <c r="I29" s="105">
        <f>SUMPRODUCT((April!$F$15:$F$76=Kasse!D29)*(April!$J$15:$J$76))</f>
        <v>0</v>
      </c>
      <c r="J29" s="105">
        <f>SUMPRODUCT((Maj!$F$15:$F$81=Kasse!D29)*(Maj!$J$15:$J$81))</f>
        <v>0</v>
      </c>
      <c r="K29" s="105">
        <f>SUMPRODUCT((Juni!$F$15:$F$79=Kasse!D29)*(Juni!$J$15:$J$79))</f>
        <v>0</v>
      </c>
      <c r="L29" s="105">
        <f>SUMPRODUCT((Juli!$F$15:$F$76=Kasse!D29)*(Juli!$J$15:$J$76))</f>
        <v>0</v>
      </c>
      <c r="M29" s="105">
        <f>SUMPRODUCT((August!$F$15:$F$78=Kasse!D29)*(August!$J$15:$J$78))</f>
        <v>0</v>
      </c>
      <c r="N29" s="105">
        <f>SUMPRODUCT((September!$F$15:$F$84=Kasse!D29)*(September!$J$15:$J$84))</f>
        <v>0</v>
      </c>
      <c r="O29" s="105">
        <f>SUMPRODUCT((Oktober!$F$15:$F$86=Kasse!D29)*(Oktober!$J$15:$J$86))</f>
        <v>0</v>
      </c>
      <c r="P29" s="105">
        <f>SUMPRODUCT((November!$F$15:$F$73=Kasse!D29)*(November!$J$15:$J$73))</f>
        <v>0</v>
      </c>
      <c r="Q29" s="105">
        <f>SUMPRODUCT((December!$F$15:$F$62=Kasse!D29)*(December!$J$15:$J$62))</f>
        <v>0</v>
      </c>
      <c r="R29" s="273">
        <f t="shared" si="3"/>
        <v>0</v>
      </c>
      <c r="S29" s="191" t="str">
        <f t="shared" si="0"/>
        <v>Repræsentation</v>
      </c>
      <c r="T29" s="179">
        <v>18</v>
      </c>
      <c r="U29" s="7"/>
    </row>
    <row r="30" spans="2:21" ht="12.75" customHeight="1" x14ac:dyDescent="0.2">
      <c r="B30" s="6"/>
      <c r="C30" s="178">
        <v>20</v>
      </c>
      <c r="D30" s="309" t="str">
        <f>Konti!D31</f>
        <v>Gaver og blomster</v>
      </c>
      <c r="E30" s="158">
        <f t="shared" si="4"/>
        <v>0</v>
      </c>
      <c r="F30" s="105">
        <f>SUMPRODUCT((Januar!$F$15:$F$58=Kasse!D30)*(Januar!$J$15:$J$58))</f>
        <v>0</v>
      </c>
      <c r="G30" s="105">
        <f>SUMPRODUCT((Februar!$F$15:$F$75=Kasse!D30)*(Februar!$J$15:$J$75))</f>
        <v>0</v>
      </c>
      <c r="H30" s="105">
        <f>SUMPRODUCT((Marts!$F$15:$F$99=Kasse!D30)*(Marts!$J$15:$J$99))</f>
        <v>0</v>
      </c>
      <c r="I30" s="105">
        <f>SUMPRODUCT((April!$F$15:$F$76=Kasse!D30)*(April!$J$15:$J$76))</f>
        <v>0</v>
      </c>
      <c r="J30" s="105">
        <f>SUMPRODUCT((Maj!$F$15:$F$81=Kasse!D30)*(Maj!$J$15:$J$81))</f>
        <v>0</v>
      </c>
      <c r="K30" s="105">
        <f>SUMPRODUCT((Juni!$F$15:$F$79=Kasse!D30)*(Juni!$J$15:$J$79))</f>
        <v>0</v>
      </c>
      <c r="L30" s="105">
        <f>SUMPRODUCT((Juli!$F$15:$F$76=Kasse!D30)*(Juli!$J$15:$J$76))</f>
        <v>0</v>
      </c>
      <c r="M30" s="105">
        <f>SUMPRODUCT((August!$F$15:$F$78=Kasse!D30)*(August!$J$15:$J$78))</f>
        <v>0</v>
      </c>
      <c r="N30" s="105">
        <f>SUMPRODUCT((September!$F$15:$F$84=Kasse!D30)*(September!$J$15:$J$84))</f>
        <v>0</v>
      </c>
      <c r="O30" s="105">
        <f>SUMPRODUCT((Oktober!$F$15:$F$86=Kasse!D30)*(Oktober!$J$15:$J$86))</f>
        <v>0</v>
      </c>
      <c r="P30" s="105">
        <f>SUMPRODUCT((November!$F$15:$F$73=Kasse!D30)*(November!$J$15:$J$73))</f>
        <v>0</v>
      </c>
      <c r="Q30" s="105">
        <f>SUMPRODUCT((December!$F$15:$F$62=Kasse!D30)*(December!$J$15:$J$62))</f>
        <v>0</v>
      </c>
      <c r="R30" s="273">
        <f t="shared" si="3"/>
        <v>0</v>
      </c>
      <c r="S30" s="191" t="str">
        <f t="shared" si="0"/>
        <v>Gaver og blomster</v>
      </c>
      <c r="T30" s="179">
        <v>19</v>
      </c>
      <c r="U30" s="7"/>
    </row>
    <row r="31" spans="2:21" ht="12.75" customHeight="1" x14ac:dyDescent="0.2">
      <c r="B31" s="6"/>
      <c r="C31" s="178">
        <v>21</v>
      </c>
      <c r="D31" s="309" t="str">
        <f>Konti!D32</f>
        <v>Telefon</v>
      </c>
      <c r="E31" s="158">
        <f t="shared" si="4"/>
        <v>0</v>
      </c>
      <c r="F31" s="105">
        <f>SUMPRODUCT((Januar!$F$15:$F$58=Kasse!D31)*(Januar!$J$15:$J$58))</f>
        <v>0</v>
      </c>
      <c r="G31" s="105">
        <f>SUMPRODUCT((Februar!$F$15:$F$75=Kasse!D31)*(Februar!$J$15:$J$75))</f>
        <v>0</v>
      </c>
      <c r="H31" s="105">
        <f>SUMPRODUCT((Marts!$F$15:$F$99=Kasse!D31)*(Marts!$J$15:$J$99))</f>
        <v>0</v>
      </c>
      <c r="I31" s="105">
        <f>SUMPRODUCT((April!$F$15:$F$76=Kasse!D31)*(April!$J$15:$J$76))</f>
        <v>0</v>
      </c>
      <c r="J31" s="105">
        <f>SUMPRODUCT((Maj!$F$15:$F$81=Kasse!D31)*(Maj!$J$15:$J$81))</f>
        <v>0</v>
      </c>
      <c r="K31" s="105">
        <f>SUMPRODUCT((Juni!$F$15:$F$79=Kasse!D31)*(Juni!$J$15:$J$79))</f>
        <v>0</v>
      </c>
      <c r="L31" s="105">
        <f>SUMPRODUCT((Juli!$F$15:$F$76=Kasse!D31)*(Juli!$J$15:$J$76))</f>
        <v>0</v>
      </c>
      <c r="M31" s="105">
        <f>SUMPRODUCT((August!$F$15:$F$78=Kasse!D31)*(August!$J$15:$J$78))</f>
        <v>0</v>
      </c>
      <c r="N31" s="105">
        <f>SUMPRODUCT((September!$F$15:$F$84=Kasse!D31)*(September!$J$15:$J$84))</f>
        <v>0</v>
      </c>
      <c r="O31" s="105">
        <f>SUMPRODUCT((Oktober!$F$15:$F$86=Kasse!D31)*(Oktober!$J$15:$J$86))</f>
        <v>0</v>
      </c>
      <c r="P31" s="105">
        <f>SUMPRODUCT((November!$F$15:$F$73=Kasse!D31)*(November!$J$15:$J$73))</f>
        <v>0</v>
      </c>
      <c r="Q31" s="105">
        <f>SUMPRODUCT((December!$F$15:$F$62=Kasse!D31)*(December!$J$15:$J$62))</f>
        <v>0</v>
      </c>
      <c r="R31" s="273">
        <f t="shared" si="3"/>
        <v>0</v>
      </c>
      <c r="S31" s="191" t="str">
        <f t="shared" si="0"/>
        <v>Telefon</v>
      </c>
      <c r="T31" s="179">
        <v>20</v>
      </c>
      <c r="U31" s="7"/>
    </row>
    <row r="32" spans="2:21" ht="12.75" customHeight="1" x14ac:dyDescent="0.2">
      <c r="B32" s="6"/>
      <c r="C32" s="178">
        <v>22</v>
      </c>
      <c r="D32" s="309" t="str">
        <f>Konti!D33</f>
        <v>Internet driftsudgifter</v>
      </c>
      <c r="E32" s="158">
        <f t="shared" si="4"/>
        <v>0</v>
      </c>
      <c r="F32" s="105">
        <f>SUMPRODUCT((Januar!$F$15:$F$58=Kasse!D32)*(Januar!$J$15:$J$58))</f>
        <v>0</v>
      </c>
      <c r="G32" s="105">
        <f>SUMPRODUCT((Februar!$F$15:$F$75=Kasse!D32)*(Februar!$J$15:$J$75))</f>
        <v>0</v>
      </c>
      <c r="H32" s="105">
        <f>SUMPRODUCT((Marts!$F$15:$F$99=Kasse!D32)*(Marts!$J$15:$J$99))</f>
        <v>0</v>
      </c>
      <c r="I32" s="105">
        <f>SUMPRODUCT((April!$F$15:$F$76=Kasse!D32)*(April!$J$15:$J$76))</f>
        <v>0</v>
      </c>
      <c r="J32" s="105">
        <f>SUMPRODUCT((Maj!$F$15:$F$81=Kasse!D32)*(Maj!$J$15:$J$81))</f>
        <v>0</v>
      </c>
      <c r="K32" s="105">
        <f>SUMPRODUCT((Juni!$F$15:$F$79=Kasse!D32)*(Juni!$J$15:$J$79))</f>
        <v>0</v>
      </c>
      <c r="L32" s="105">
        <f>SUMPRODUCT((Juli!$F$15:$F$76=Kasse!D32)*(Juli!$J$15:$J$76))</f>
        <v>0</v>
      </c>
      <c r="M32" s="105">
        <f>SUMPRODUCT((August!$F$15:$F$78=Kasse!D32)*(August!$J$15:$J$78))</f>
        <v>0</v>
      </c>
      <c r="N32" s="105">
        <f>SUMPRODUCT((September!$F$15:$F$84=Kasse!D32)*(September!$J$15:$J$84))</f>
        <v>0</v>
      </c>
      <c r="O32" s="105">
        <f>SUMPRODUCT((Oktober!$F$15:$F$86=Kasse!D32)*(Oktober!$J$15:$J$86))</f>
        <v>0</v>
      </c>
      <c r="P32" s="105">
        <f>SUMPRODUCT((November!$F$15:$F$73=Kasse!D32)*(November!$J$15:$J$73))</f>
        <v>0</v>
      </c>
      <c r="Q32" s="105">
        <f>SUMPRODUCT((December!$F$15:$F$62=Kasse!D32)*(December!$J$15:$J$62))</f>
        <v>0</v>
      </c>
      <c r="R32" s="273">
        <f t="shared" si="3"/>
        <v>0</v>
      </c>
      <c r="S32" s="191" t="str">
        <f t="shared" si="0"/>
        <v>Internet driftsudgifter</v>
      </c>
      <c r="T32" s="179">
        <v>21</v>
      </c>
      <c r="U32" s="7"/>
    </row>
    <row r="33" spans="2:21" ht="12.75" customHeight="1" x14ac:dyDescent="0.2">
      <c r="B33" s="6"/>
      <c r="C33" s="178">
        <v>23</v>
      </c>
      <c r="D33" s="309" t="str">
        <f>Konti!D34</f>
        <v>Varekøb</v>
      </c>
      <c r="E33" s="158">
        <f t="shared" si="4"/>
        <v>0</v>
      </c>
      <c r="F33" s="105">
        <f>SUMPRODUCT((Januar!$F$15:$F$58=Kasse!D33)*(Januar!$J$15:$J$58))</f>
        <v>0</v>
      </c>
      <c r="G33" s="105">
        <f>SUMPRODUCT((Februar!$F$15:$F$75=Kasse!D33)*(Februar!$J$15:$J$75))</f>
        <v>0</v>
      </c>
      <c r="H33" s="105">
        <f>SUMPRODUCT((Marts!$F$15:$F$99=Kasse!D33)*(Marts!$J$15:$J$99))</f>
        <v>0</v>
      </c>
      <c r="I33" s="105">
        <f>SUMPRODUCT((April!$F$15:$F$76=Kasse!D33)*(April!$J$15:$J$76))</f>
        <v>0</v>
      </c>
      <c r="J33" s="105">
        <f>SUMPRODUCT((Maj!$F$15:$F$81=Kasse!D33)*(Maj!$J$15:$J$81))</f>
        <v>0</v>
      </c>
      <c r="K33" s="105">
        <f>SUMPRODUCT((Juni!$F$15:$F$79=Kasse!D33)*(Juni!$J$15:$J$79))</f>
        <v>0</v>
      </c>
      <c r="L33" s="105">
        <f>SUMPRODUCT((Juli!$F$15:$F$76=Kasse!D33)*(Juli!$J$15:$J$76))</f>
        <v>0</v>
      </c>
      <c r="M33" s="105">
        <f>SUMPRODUCT((August!$F$15:$F$78=Kasse!D33)*(August!$J$15:$J$78))</f>
        <v>0</v>
      </c>
      <c r="N33" s="105">
        <f>SUMPRODUCT((September!$F$15:$F$84=Kasse!D33)*(September!$J$15:$J$84))</f>
        <v>0</v>
      </c>
      <c r="O33" s="105">
        <f>SUMPRODUCT((Oktober!$F$15:$F$86=Kasse!D33)*(Oktober!$J$15:$J$86))</f>
        <v>0</v>
      </c>
      <c r="P33" s="105">
        <f>SUMPRODUCT((November!$F$15:$F$73=Kasse!D33)*(November!$J$15:$J$73))</f>
        <v>0</v>
      </c>
      <c r="Q33" s="105">
        <f>SUMPRODUCT((December!$F$15:$F$62=Kasse!D33)*(December!$J$15:$J$62))</f>
        <v>0</v>
      </c>
      <c r="R33" s="273">
        <f t="shared" si="3"/>
        <v>0</v>
      </c>
      <c r="S33" s="191" t="str">
        <f t="shared" si="0"/>
        <v>Varekøb</v>
      </c>
      <c r="T33" s="179">
        <v>22</v>
      </c>
      <c r="U33" s="7"/>
    </row>
    <row r="34" spans="2:21" ht="12.75" customHeight="1" x14ac:dyDescent="0.2">
      <c r="B34" s="6"/>
      <c r="C34" s="178">
        <v>24</v>
      </c>
      <c r="D34" s="309" t="s">
        <v>158</v>
      </c>
      <c r="E34" s="158">
        <f t="shared" si="4"/>
        <v>0</v>
      </c>
      <c r="F34" s="105">
        <f>SUMPRODUCT((Januar!$F$15:$F$58=Kasse!D34)*(Januar!$J$15:$J$58))</f>
        <v>0</v>
      </c>
      <c r="G34" s="105">
        <f>SUMPRODUCT((Februar!$F$15:$F$75=Kasse!D34)*(Februar!$J$15:$J$75))</f>
        <v>0</v>
      </c>
      <c r="H34" s="105">
        <f>SUMPRODUCT((Marts!$F$15:$F$99=Kasse!D34)*(Marts!$J$15:$J$99))</f>
        <v>0</v>
      </c>
      <c r="I34" s="105">
        <f>SUMPRODUCT((April!$F$15:$F$76=Kasse!D34)*(April!$J$15:$J$76))</f>
        <v>0</v>
      </c>
      <c r="J34" s="105"/>
      <c r="K34" s="105"/>
      <c r="L34" s="105"/>
      <c r="M34" s="105"/>
      <c r="N34" s="105"/>
      <c r="O34" s="105"/>
      <c r="P34" s="105"/>
      <c r="Q34" s="105"/>
      <c r="R34" s="273"/>
      <c r="S34" s="191"/>
      <c r="T34" s="179"/>
      <c r="U34" s="7"/>
    </row>
    <row r="35" spans="2:21" ht="12.75" customHeight="1" thickBot="1" x14ac:dyDescent="0.25">
      <c r="B35" s="6"/>
      <c r="C35" s="178">
        <v>25</v>
      </c>
      <c r="D35" s="309" t="str">
        <f>Konti!D37</f>
        <v>Gebyrer</v>
      </c>
      <c r="E35" s="158">
        <f t="shared" si="4"/>
        <v>0</v>
      </c>
      <c r="F35" s="105">
        <f>SUMPRODUCT((Januar!$F$15:$F$58=Kasse!D35)*(Januar!$J$15:$J$58))</f>
        <v>0</v>
      </c>
      <c r="G35" s="105">
        <f>SUMPRODUCT((Februar!$F$15:$F$75=Kasse!D35)*(Februar!$J$15:$J$75))</f>
        <v>0</v>
      </c>
      <c r="H35" s="105">
        <f>SUMPRODUCT((Marts!$F$15:$F$99=Kasse!D35)*(Marts!$J$15:$J$99))</f>
        <v>0</v>
      </c>
      <c r="I35" s="105">
        <f>SUMPRODUCT((April!$F$15:$F$76=Kasse!D35)*(April!$J$15:$J$76))</f>
        <v>0</v>
      </c>
      <c r="J35" s="105">
        <f>SUMPRODUCT((Maj!$F$15:$F$81=Kasse!D35)*(Maj!$J$15:$J$81))</f>
        <v>0</v>
      </c>
      <c r="K35" s="105">
        <f>SUMPRODUCT((Juni!$F$15:$F$79=Kasse!D35)*(Juni!$J$15:$J$79))</f>
        <v>0</v>
      </c>
      <c r="L35" s="105">
        <f>SUMPRODUCT((Juli!$F$15:$F$76=Kasse!D35)*(Juli!$J$15:$J$76))</f>
        <v>0</v>
      </c>
      <c r="M35" s="105">
        <f>SUMPRODUCT((August!$F$15:$F$78=Kasse!D35)*(August!$J$15:$J$78))</f>
        <v>0</v>
      </c>
      <c r="N35" s="105">
        <f>SUMPRODUCT((September!$F$15:$F$84=Kasse!D35)*(September!$J$15:$J$84))</f>
        <v>0</v>
      </c>
      <c r="O35" s="105">
        <f>SUMPRODUCT((Oktober!$F$15:$F$86=Kasse!D35)*(Oktober!$J$15:$J$86))</f>
        <v>0</v>
      </c>
      <c r="P35" s="105">
        <f>SUMPRODUCT((November!$F$15:$F$73=Kasse!D35)*(November!$J$15:$J$73))</f>
        <v>0</v>
      </c>
      <c r="Q35" s="105">
        <f>SUMPRODUCT((December!$F$15:$F$62=Kasse!D35)*(December!$J$15:$J$62))</f>
        <v>0</v>
      </c>
      <c r="R35" s="273">
        <f t="shared" si="3"/>
        <v>0</v>
      </c>
      <c r="S35" s="191" t="str">
        <f t="shared" si="0"/>
        <v>Gebyrer</v>
      </c>
      <c r="T35" s="179">
        <v>23</v>
      </c>
      <c r="U35" s="7"/>
    </row>
    <row r="36" spans="2:21" x14ac:dyDescent="0.2">
      <c r="B36" s="6"/>
      <c r="C36" s="242" t="s">
        <v>129</v>
      </c>
      <c r="D36" s="243" t="s">
        <v>151</v>
      </c>
      <c r="E36" s="244">
        <f t="shared" ref="E36:Q36" si="5">SUM(E16:E20)</f>
        <v>0</v>
      </c>
      <c r="F36" s="295">
        <f t="shared" si="5"/>
        <v>0</v>
      </c>
      <c r="G36" s="98">
        <f t="shared" si="5"/>
        <v>0</v>
      </c>
      <c r="H36" s="98">
        <f t="shared" si="5"/>
        <v>0</v>
      </c>
      <c r="I36" s="98">
        <f t="shared" si="5"/>
        <v>0</v>
      </c>
      <c r="J36" s="98">
        <f t="shared" si="5"/>
        <v>0</v>
      </c>
      <c r="K36" s="98">
        <f t="shared" si="5"/>
        <v>0</v>
      </c>
      <c r="L36" s="98">
        <f t="shared" si="5"/>
        <v>0</v>
      </c>
      <c r="M36" s="98">
        <f t="shared" si="5"/>
        <v>0</v>
      </c>
      <c r="N36" s="98">
        <f t="shared" si="5"/>
        <v>0</v>
      </c>
      <c r="O36" s="98">
        <f t="shared" si="5"/>
        <v>0</v>
      </c>
      <c r="P36" s="98">
        <f t="shared" si="5"/>
        <v>0</v>
      </c>
      <c r="Q36" s="307">
        <f t="shared" si="5"/>
        <v>0</v>
      </c>
      <c r="R36" s="274">
        <f t="shared" si="3"/>
        <v>0</v>
      </c>
      <c r="S36" s="246" t="str">
        <f t="shared" si="0"/>
        <v>Indtægter i alt</v>
      </c>
      <c r="T36" s="247" t="s">
        <v>129</v>
      </c>
      <c r="U36" s="7"/>
    </row>
    <row r="37" spans="2:21" ht="13.5" thickBot="1" x14ac:dyDescent="0.25">
      <c r="B37" s="6"/>
      <c r="C37" s="235" t="s">
        <v>129</v>
      </c>
      <c r="D37" s="236" t="s">
        <v>157</v>
      </c>
      <c r="E37" s="237">
        <f t="shared" ref="E37:Q37" si="6">SUM(E22:E35)</f>
        <v>0</v>
      </c>
      <c r="F37" s="99">
        <f t="shared" si="6"/>
        <v>0</v>
      </c>
      <c r="G37" s="314">
        <f t="shared" si="6"/>
        <v>0</v>
      </c>
      <c r="H37" s="314">
        <f t="shared" si="6"/>
        <v>0</v>
      </c>
      <c r="I37" s="314">
        <f t="shared" si="6"/>
        <v>0</v>
      </c>
      <c r="J37" s="314">
        <f t="shared" si="6"/>
        <v>0</v>
      </c>
      <c r="K37" s="314">
        <f t="shared" si="6"/>
        <v>0</v>
      </c>
      <c r="L37" s="314">
        <f t="shared" si="6"/>
        <v>0</v>
      </c>
      <c r="M37" s="314">
        <f t="shared" si="6"/>
        <v>0</v>
      </c>
      <c r="N37" s="314">
        <f t="shared" si="6"/>
        <v>0</v>
      </c>
      <c r="O37" s="314">
        <f t="shared" si="6"/>
        <v>0</v>
      </c>
      <c r="P37" s="314">
        <f t="shared" si="6"/>
        <v>0</v>
      </c>
      <c r="Q37" s="315">
        <f t="shared" si="6"/>
        <v>0</v>
      </c>
      <c r="R37" s="275">
        <f t="shared" si="3"/>
        <v>0</v>
      </c>
      <c r="S37" s="241" t="str">
        <f t="shared" si="0"/>
        <v>Omkostninger i alt</v>
      </c>
      <c r="T37" s="240" t="s">
        <v>129</v>
      </c>
      <c r="U37" s="7"/>
    </row>
    <row r="38" spans="2:21" ht="13.5" thickBot="1" x14ac:dyDescent="0.25">
      <c r="B38" s="6"/>
      <c r="C38" s="2"/>
      <c r="D38" s="94"/>
      <c r="E38" s="100"/>
      <c r="F38" s="100"/>
      <c r="G38" s="100"/>
      <c r="H38" s="100"/>
      <c r="I38" s="100"/>
      <c r="J38" s="100"/>
      <c r="K38" s="100"/>
      <c r="L38" s="100"/>
      <c r="M38" s="100"/>
      <c r="N38" s="100"/>
      <c r="O38" s="100"/>
      <c r="P38" s="100"/>
      <c r="Q38" s="100"/>
      <c r="R38" s="100"/>
      <c r="S38" s="132"/>
      <c r="T38" s="2"/>
      <c r="U38" s="7"/>
    </row>
    <row r="39" spans="2:21" x14ac:dyDescent="0.2">
      <c r="B39" s="6"/>
      <c r="C39" s="202"/>
      <c r="D39" s="204" t="s">
        <v>32</v>
      </c>
      <c r="E39" s="33"/>
      <c r="F39" s="36"/>
      <c r="G39" s="14"/>
      <c r="H39" s="100"/>
      <c r="I39" s="100"/>
      <c r="J39" s="100"/>
      <c r="K39" s="100"/>
      <c r="L39" s="100"/>
      <c r="M39" s="100"/>
      <c r="N39" s="100"/>
      <c r="O39" s="100"/>
      <c r="P39" s="100"/>
      <c r="Q39" s="100"/>
      <c r="R39" s="100"/>
      <c r="S39" s="132"/>
      <c r="T39" s="2"/>
      <c r="U39" s="7"/>
    </row>
    <row r="40" spans="2:21" x14ac:dyDescent="0.2">
      <c r="B40" s="6"/>
      <c r="C40" s="205"/>
      <c r="D40" s="51" t="s">
        <v>71</v>
      </c>
      <c r="E40" s="51"/>
      <c r="F40" s="54"/>
      <c r="G40" s="14"/>
      <c r="H40" s="100"/>
      <c r="I40" s="100"/>
      <c r="J40" s="100"/>
      <c r="K40" s="100"/>
      <c r="L40" s="100"/>
      <c r="M40" s="100"/>
      <c r="N40" s="100"/>
      <c r="O40" s="100"/>
      <c r="P40" s="100"/>
      <c r="Q40" s="100"/>
      <c r="R40" s="100"/>
      <c r="S40" s="132"/>
      <c r="T40" s="2"/>
      <c r="U40" s="7"/>
    </row>
    <row r="41" spans="2:21" x14ac:dyDescent="0.2">
      <c r="B41" s="6"/>
      <c r="C41" s="206"/>
      <c r="D41" s="52" t="s">
        <v>144</v>
      </c>
      <c r="E41" s="52"/>
      <c r="F41" s="56"/>
      <c r="G41" s="14"/>
      <c r="H41" s="100"/>
      <c r="I41" s="100"/>
      <c r="J41" s="100"/>
      <c r="K41" s="100"/>
      <c r="L41" s="100"/>
      <c r="M41" s="100"/>
      <c r="N41" s="100"/>
      <c r="O41" s="100"/>
      <c r="P41" s="100"/>
      <c r="Q41" s="100"/>
      <c r="R41" s="100"/>
      <c r="S41" s="132"/>
      <c r="T41" s="2"/>
      <c r="U41" s="7"/>
    </row>
    <row r="42" spans="2:21" x14ac:dyDescent="0.2">
      <c r="B42" s="6"/>
      <c r="C42" s="206"/>
      <c r="D42" s="13" t="s">
        <v>145</v>
      </c>
      <c r="E42" s="13"/>
      <c r="F42" s="10"/>
      <c r="G42" s="14"/>
      <c r="H42" s="100"/>
      <c r="I42" s="100"/>
      <c r="J42" s="100"/>
      <c r="K42" s="100"/>
      <c r="L42" s="100"/>
      <c r="M42" s="100"/>
      <c r="N42" s="100"/>
      <c r="O42" s="100"/>
      <c r="P42" s="100"/>
      <c r="Q42" s="100"/>
      <c r="R42" s="100"/>
      <c r="S42" s="132"/>
      <c r="T42" s="2"/>
      <c r="U42" s="7"/>
    </row>
    <row r="43" spans="2:21" x14ac:dyDescent="0.2">
      <c r="B43" s="6"/>
      <c r="C43" s="206"/>
      <c r="D43" s="13" t="s">
        <v>146</v>
      </c>
      <c r="E43" s="13"/>
      <c r="F43" s="10"/>
      <c r="G43" s="14"/>
      <c r="H43" s="2"/>
      <c r="I43" s="2"/>
      <c r="J43" s="2"/>
      <c r="K43" s="2"/>
      <c r="L43" s="2"/>
      <c r="M43" s="2"/>
      <c r="N43" s="2"/>
      <c r="O43" s="2"/>
      <c r="P43" s="2"/>
      <c r="Q43" s="2"/>
      <c r="R43" s="2"/>
      <c r="S43" s="2"/>
      <c r="T43" s="2"/>
      <c r="U43" s="7"/>
    </row>
    <row r="44" spans="2:21" ht="13.5" thickBot="1" x14ac:dyDescent="0.25">
      <c r="B44" s="6"/>
      <c r="C44" s="216"/>
      <c r="D44" s="58"/>
      <c r="E44" s="58"/>
      <c r="F44" s="11"/>
      <c r="G44" s="14"/>
      <c r="H44" s="2"/>
      <c r="I44" s="2"/>
      <c r="J44" s="2"/>
      <c r="K44" s="2"/>
      <c r="L44" s="2"/>
      <c r="M44" s="2"/>
      <c r="N44" s="2"/>
      <c r="O44" s="2"/>
      <c r="P44" s="2"/>
      <c r="Q44" s="2"/>
      <c r="R44" s="2"/>
      <c r="S44" s="2"/>
      <c r="T44" s="2"/>
      <c r="U44" s="7"/>
    </row>
    <row r="45" spans="2:21" ht="13.5" thickBot="1" x14ac:dyDescent="0.25">
      <c r="B45" s="8"/>
      <c r="C45" s="9"/>
      <c r="D45" s="9"/>
      <c r="E45" s="9"/>
      <c r="F45" s="9"/>
      <c r="G45" s="9"/>
      <c r="H45" s="9"/>
      <c r="I45" s="9"/>
      <c r="J45" s="9"/>
      <c r="K45" s="9"/>
      <c r="L45" s="9"/>
      <c r="M45" s="9"/>
      <c r="N45" s="9"/>
      <c r="O45" s="9"/>
      <c r="P45" s="9"/>
      <c r="Q45" s="9"/>
      <c r="R45" s="9"/>
      <c r="S45" s="9"/>
      <c r="T45" s="9"/>
      <c r="U45" s="208"/>
    </row>
    <row r="46" spans="2:21" x14ac:dyDescent="0.2">
      <c r="C46" s="164"/>
      <c r="D46" s="165"/>
      <c r="E46" s="164"/>
      <c r="F46" s="135"/>
      <c r="G46" s="135"/>
      <c r="H46" s="135"/>
      <c r="I46" s="135"/>
      <c r="J46" s="135"/>
      <c r="K46" s="135"/>
      <c r="L46" s="135"/>
      <c r="M46" s="135"/>
      <c r="N46" s="135"/>
      <c r="O46" s="135"/>
      <c r="P46" s="135"/>
      <c r="Q46" s="135"/>
      <c r="R46" s="135"/>
      <c r="S46" s="135"/>
    </row>
    <row r="47" spans="2:21" x14ac:dyDescent="0.2">
      <c r="C47" s="121"/>
      <c r="D47" s="298"/>
      <c r="E47" s="121"/>
    </row>
    <row r="48" spans="2:21" x14ac:dyDescent="0.2">
      <c r="C48" s="121"/>
      <c r="D48" s="298"/>
      <c r="E48" s="121"/>
    </row>
    <row r="49" spans="3:11" x14ac:dyDescent="0.2">
      <c r="C49" s="121"/>
      <c r="D49" s="298"/>
      <c r="E49" s="121"/>
    </row>
    <row r="50" spans="3:11" x14ac:dyDescent="0.2">
      <c r="C50" s="121"/>
      <c r="D50" s="298"/>
      <c r="E50" s="125"/>
      <c r="F50" s="126"/>
    </row>
    <row r="51" spans="3:11" x14ac:dyDescent="0.2">
      <c r="C51" s="121"/>
      <c r="D51" s="165"/>
      <c r="E51" s="166"/>
      <c r="F51" s="127"/>
    </row>
    <row r="52" spans="3:11" x14ac:dyDescent="0.2">
      <c r="C52" s="121"/>
      <c r="D52" s="121"/>
      <c r="E52" s="121"/>
    </row>
    <row r="53" spans="3:11" x14ac:dyDescent="0.2">
      <c r="C53" s="121"/>
      <c r="D53" s="121"/>
      <c r="E53" s="121"/>
    </row>
    <row r="54" spans="3:11" x14ac:dyDescent="0.2">
      <c r="C54" s="121"/>
      <c r="D54" s="165"/>
      <c r="E54" s="121"/>
    </row>
    <row r="55" spans="3:11" x14ac:dyDescent="0.2">
      <c r="C55" s="121"/>
      <c r="D55" s="165"/>
      <c r="E55" s="121"/>
    </row>
    <row r="56" spans="3:11" x14ac:dyDescent="0.2">
      <c r="C56" s="121"/>
      <c r="D56" s="165"/>
      <c r="E56" s="121"/>
      <c r="J56" s="126"/>
      <c r="K56" s="126"/>
    </row>
    <row r="82" spans="4:7" ht="13.5" thickBot="1" x14ac:dyDescent="0.25"/>
    <row r="83" spans="4:7" x14ac:dyDescent="0.2">
      <c r="D83" s="32" t="s">
        <v>32</v>
      </c>
      <c r="E83" s="33"/>
      <c r="F83" s="33"/>
      <c r="G83" s="36"/>
    </row>
    <row r="84" spans="4:7" x14ac:dyDescent="0.2">
      <c r="D84" s="53" t="s">
        <v>71</v>
      </c>
      <c r="E84" s="51"/>
      <c r="F84" s="51"/>
      <c r="G84" s="54"/>
    </row>
    <row r="85" spans="4:7" x14ac:dyDescent="0.2">
      <c r="D85" s="55" t="s">
        <v>84</v>
      </c>
      <c r="E85" s="52"/>
      <c r="F85" s="52"/>
      <c r="G85" s="56"/>
    </row>
    <row r="86" spans="4:7" x14ac:dyDescent="0.2">
      <c r="D86" s="12" t="s">
        <v>87</v>
      </c>
      <c r="E86" s="13"/>
      <c r="F86" s="13"/>
      <c r="G86" s="10"/>
    </row>
    <row r="87" spans="4:7" x14ac:dyDescent="0.2">
      <c r="D87" s="12" t="s">
        <v>85</v>
      </c>
      <c r="E87" s="13"/>
      <c r="F87" s="13"/>
      <c r="G87" s="10"/>
    </row>
    <row r="88" spans="4:7" ht="13.5" thickBot="1" x14ac:dyDescent="0.25">
      <c r="D88" s="57" t="s">
        <v>86</v>
      </c>
      <c r="E88" s="58"/>
      <c r="F88" s="58"/>
      <c r="G88" s="11"/>
    </row>
  </sheetData>
  <dataConsolidate/>
  <phoneticPr fontId="0" type="noConversion"/>
  <dataValidations count="2">
    <dataValidation type="list" allowBlank="1" showDropDown="1" showInputMessage="1" showErrorMessage="1" sqref="D54:D56 D51 D83:D86 D46 D38" xr:uid="{00000000-0002-0000-0200-000000000000}">
      <formula1>$D$15:$D$35</formula1>
    </dataValidation>
    <dataValidation allowBlank="1" showDropDown="1" showInputMessage="1" showErrorMessage="1" sqref="C36:Q37" xr:uid="{00000000-0002-0000-0200-000001000000}"/>
  </dataValidations>
  <pageMargins left="0.75" right="0.75" top="1" bottom="1" header="0.5" footer="0.5"/>
  <pageSetup orientation="portrait" horizontalDpi="300"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2">
    <tabColor indexed="51"/>
  </sheetPr>
  <dimension ref="B1:U91"/>
  <sheetViews>
    <sheetView showZeros="0" tabSelected="1" zoomScale="90" zoomScaleNormal="90" zoomScalePageLayoutView="90" workbookViewId="0">
      <selection activeCell="T24" sqref="T24:T37"/>
    </sheetView>
  </sheetViews>
  <sheetFormatPr defaultColWidth="9.140625" defaultRowHeight="12.75" x14ac:dyDescent="0.2"/>
  <cols>
    <col min="1" max="2" width="3.42578125" style="124" customWidth="1"/>
    <col min="3" max="3" width="3.5703125" style="124" customWidth="1"/>
    <col min="4" max="4" width="34.42578125" style="124" customWidth="1"/>
    <col min="5" max="5" width="29.5703125" style="124" customWidth="1"/>
    <col min="6" max="17" width="15.5703125" style="124" customWidth="1"/>
    <col min="18" max="18" width="14.42578125" style="124" bestFit="1" customWidth="1"/>
    <col min="19" max="19" width="28" style="124" customWidth="1"/>
    <col min="20" max="20" width="3" style="124" customWidth="1"/>
    <col min="21" max="21" width="3.42578125" style="124" customWidth="1"/>
    <col min="22" max="22" width="15.5703125" style="124" customWidth="1"/>
    <col min="23" max="16384" width="9.140625" style="124"/>
  </cols>
  <sheetData>
    <row r="1" spans="2:21" ht="11.25" customHeight="1" thickBot="1" x14ac:dyDescent="0.25"/>
    <row r="2" spans="2:21" ht="13.5" thickBot="1" x14ac:dyDescent="0.25">
      <c r="B2" s="119"/>
      <c r="C2" s="4"/>
      <c r="D2" s="4"/>
      <c r="E2" s="4"/>
      <c r="F2" s="4"/>
      <c r="G2" s="4"/>
      <c r="H2" s="4"/>
      <c r="I2" s="4"/>
      <c r="J2" s="4"/>
      <c r="K2" s="4"/>
      <c r="L2" s="4"/>
      <c r="M2" s="4"/>
      <c r="N2" s="4"/>
      <c r="O2" s="4"/>
      <c r="P2" s="4"/>
      <c r="Q2" s="4"/>
      <c r="R2" s="4"/>
      <c r="S2" s="4"/>
      <c r="T2" s="4"/>
      <c r="U2" s="5"/>
    </row>
    <row r="3" spans="2:21" ht="18" x14ac:dyDescent="0.25">
      <c r="B3" s="6"/>
      <c r="C3" s="203"/>
      <c r="D3" s="200" t="s">
        <v>82</v>
      </c>
      <c r="E3" s="163"/>
      <c r="F3" s="2"/>
      <c r="G3" s="2"/>
      <c r="H3" s="2"/>
      <c r="I3" s="2"/>
      <c r="J3" s="2"/>
      <c r="K3" s="2"/>
      <c r="L3" s="2"/>
      <c r="M3" s="2"/>
      <c r="N3" s="2"/>
      <c r="O3" s="2"/>
      <c r="P3" s="2"/>
      <c r="Q3" s="2"/>
      <c r="R3" s="2"/>
      <c r="S3" s="2"/>
      <c r="T3" s="2"/>
      <c r="U3" s="7"/>
    </row>
    <row r="4" spans="2:21" x14ac:dyDescent="0.2">
      <c r="B4" s="6"/>
      <c r="C4" s="170"/>
      <c r="D4" s="66" t="s">
        <v>110</v>
      </c>
      <c r="E4" s="196">
        <f>SUM(E22:E37)</f>
        <v>0</v>
      </c>
      <c r="F4" s="2"/>
      <c r="G4" s="2"/>
      <c r="H4" s="2"/>
      <c r="I4" s="2"/>
      <c r="J4" s="2"/>
      <c r="K4" s="2"/>
      <c r="L4" s="2"/>
      <c r="M4" s="2"/>
      <c r="N4" s="2"/>
      <c r="O4" s="2"/>
      <c r="P4" s="2"/>
      <c r="Q4" s="2"/>
      <c r="R4" s="2"/>
      <c r="S4" s="2"/>
      <c r="T4" s="2"/>
      <c r="U4" s="7"/>
    </row>
    <row r="5" spans="2:21" ht="12.75" customHeight="1" x14ac:dyDescent="0.2">
      <c r="B5" s="6"/>
      <c r="C5" s="170"/>
      <c r="D5" s="44" t="s">
        <v>127</v>
      </c>
      <c r="E5" s="196">
        <f>SUM(E16:E20)</f>
        <v>0</v>
      </c>
      <c r="F5" s="2"/>
      <c r="G5" s="2"/>
      <c r="H5" s="2"/>
      <c r="I5" s="2"/>
      <c r="J5" s="2"/>
      <c r="K5" s="2"/>
      <c r="L5" s="2"/>
      <c r="M5" s="2"/>
      <c r="N5" s="2"/>
      <c r="O5" s="2"/>
      <c r="P5" s="2"/>
      <c r="Q5" s="2"/>
      <c r="R5" s="2"/>
      <c r="S5" s="2"/>
      <c r="T5" s="2"/>
      <c r="U5" s="7"/>
    </row>
    <row r="6" spans="2:21" ht="12.75" customHeight="1" x14ac:dyDescent="0.2">
      <c r="B6" s="6"/>
      <c r="C6" s="170"/>
      <c r="D6" s="44"/>
      <c r="E6" s="196"/>
      <c r="F6" s="2"/>
      <c r="G6" s="2"/>
      <c r="H6" s="2"/>
      <c r="I6" s="2"/>
      <c r="J6" s="2"/>
      <c r="K6" s="2"/>
      <c r="L6" s="2"/>
      <c r="M6" s="2"/>
      <c r="N6" s="2"/>
      <c r="O6" s="2"/>
      <c r="P6" s="2"/>
      <c r="Q6" s="2"/>
      <c r="R6" s="2"/>
      <c r="S6" s="2"/>
      <c r="T6" s="2"/>
      <c r="U6" s="7"/>
    </row>
    <row r="7" spans="2:21" ht="12.75" customHeight="1" x14ac:dyDescent="0.2">
      <c r="B7" s="6"/>
      <c r="C7" s="170"/>
      <c r="D7" s="44"/>
      <c r="E7" s="196"/>
      <c r="F7" s="2"/>
      <c r="G7" s="2"/>
      <c r="H7" s="2"/>
      <c r="I7" s="2"/>
      <c r="J7" s="2"/>
      <c r="K7" s="2"/>
      <c r="L7" s="2"/>
      <c r="M7" s="2"/>
      <c r="N7" s="2"/>
      <c r="O7" s="2"/>
      <c r="P7" s="2"/>
      <c r="Q7" s="2"/>
      <c r="R7" s="2"/>
      <c r="S7" s="2"/>
      <c r="T7" s="2"/>
      <c r="U7" s="7"/>
    </row>
    <row r="8" spans="2:21" ht="12.75" customHeight="1" x14ac:dyDescent="0.2">
      <c r="B8" s="6"/>
      <c r="C8" s="170"/>
      <c r="D8" s="44"/>
      <c r="E8" s="196"/>
      <c r="F8" s="2"/>
      <c r="G8" s="2"/>
      <c r="H8" s="2"/>
      <c r="I8" s="2"/>
      <c r="J8" s="2"/>
      <c r="K8" s="2"/>
      <c r="L8" s="2"/>
      <c r="M8" s="2"/>
      <c r="N8" s="2"/>
      <c r="O8" s="2"/>
      <c r="P8" s="2"/>
      <c r="Q8" s="2"/>
      <c r="R8" s="2"/>
      <c r="S8" s="2"/>
      <c r="T8" s="2"/>
      <c r="U8" s="7"/>
    </row>
    <row r="9" spans="2:21" ht="12.75" customHeight="1" x14ac:dyDescent="0.2">
      <c r="B9" s="6"/>
      <c r="C9" s="170"/>
      <c r="D9" s="44"/>
      <c r="E9" s="196"/>
      <c r="F9" s="2"/>
      <c r="G9" s="2"/>
      <c r="H9" s="2"/>
      <c r="I9" s="2"/>
      <c r="J9" s="2"/>
      <c r="K9" s="2"/>
      <c r="L9" s="2"/>
      <c r="M9" s="2"/>
      <c r="N9" s="2"/>
      <c r="O9" s="2"/>
      <c r="P9" s="2"/>
      <c r="Q9" s="2"/>
      <c r="R9" s="2"/>
      <c r="S9" s="2"/>
      <c r="T9" s="2"/>
      <c r="U9" s="7"/>
    </row>
    <row r="10" spans="2:21" ht="12.75" customHeight="1" x14ac:dyDescent="0.2">
      <c r="B10" s="6"/>
      <c r="C10" s="170"/>
      <c r="D10" s="44"/>
      <c r="E10" s="196"/>
      <c r="F10" s="2"/>
      <c r="G10" s="2"/>
      <c r="H10" s="2"/>
      <c r="I10" s="2"/>
      <c r="J10" s="2"/>
      <c r="K10" s="2"/>
      <c r="L10" s="2"/>
      <c r="M10" s="2"/>
      <c r="N10" s="2"/>
      <c r="O10" s="2"/>
      <c r="P10" s="2"/>
      <c r="Q10" s="2"/>
      <c r="R10" s="2"/>
      <c r="S10" s="2"/>
      <c r="T10" s="2"/>
      <c r="U10" s="7"/>
    </row>
    <row r="11" spans="2:21" ht="12.75" customHeight="1" x14ac:dyDescent="0.2">
      <c r="B11" s="6"/>
      <c r="C11" s="170"/>
      <c r="D11" s="43"/>
      <c r="E11" s="196"/>
      <c r="F11" s="2"/>
      <c r="G11" s="2"/>
      <c r="H11" s="2"/>
      <c r="I11" s="2"/>
      <c r="J11" s="2"/>
      <c r="K11" s="2"/>
      <c r="L11" s="2"/>
      <c r="M11" s="2"/>
      <c r="N11" s="2"/>
      <c r="O11" s="2"/>
      <c r="P11" s="2"/>
      <c r="Q11" s="2"/>
      <c r="R11" s="2"/>
      <c r="S11" s="2"/>
      <c r="T11" s="2"/>
      <c r="U11" s="7"/>
    </row>
    <row r="12" spans="2:21" ht="12.75" customHeight="1" thickBot="1" x14ac:dyDescent="0.25">
      <c r="B12" s="6"/>
      <c r="C12" s="172"/>
      <c r="D12" s="217"/>
      <c r="E12" s="256"/>
      <c r="F12" s="14"/>
      <c r="G12" s="14"/>
      <c r="H12" s="34"/>
      <c r="I12" s="34"/>
      <c r="J12" s="102"/>
      <c r="K12" s="102"/>
      <c r="L12" s="102"/>
      <c r="M12" s="34"/>
      <c r="N12" s="34"/>
      <c r="O12" s="34"/>
      <c r="P12" s="34"/>
      <c r="Q12" s="2"/>
      <c r="R12" s="2"/>
      <c r="S12" s="2"/>
      <c r="T12" s="2"/>
      <c r="U12" s="7"/>
    </row>
    <row r="13" spans="2:21" ht="12.75" customHeight="1" thickBot="1" x14ac:dyDescent="0.25">
      <c r="B13" s="6"/>
      <c r="C13" s="2"/>
      <c r="D13" s="34"/>
      <c r="E13" s="34"/>
      <c r="F13" s="34"/>
      <c r="G13" s="34"/>
      <c r="H13" s="34"/>
      <c r="I13" s="34"/>
      <c r="J13" s="34"/>
      <c r="K13" s="34"/>
      <c r="L13" s="34"/>
      <c r="M13" s="34"/>
      <c r="N13" s="34"/>
      <c r="O13" s="34"/>
      <c r="P13" s="34"/>
      <c r="Q13" s="2"/>
      <c r="R13" s="2"/>
      <c r="S13" s="2"/>
      <c r="T13" s="2"/>
      <c r="U13" s="7"/>
    </row>
    <row r="14" spans="2:21" ht="18.75" customHeight="1" thickBot="1" x14ac:dyDescent="0.3">
      <c r="B14" s="6"/>
      <c r="C14" s="186" t="s">
        <v>103</v>
      </c>
      <c r="D14" s="262" t="s">
        <v>111</v>
      </c>
      <c r="E14" s="189" t="s">
        <v>96</v>
      </c>
      <c r="F14" s="157" t="s">
        <v>19</v>
      </c>
      <c r="G14" s="133" t="s">
        <v>20</v>
      </c>
      <c r="H14" s="133" t="s">
        <v>21</v>
      </c>
      <c r="I14" s="133" t="s">
        <v>7</v>
      </c>
      <c r="J14" s="133" t="s">
        <v>8</v>
      </c>
      <c r="K14" s="133" t="s">
        <v>9</v>
      </c>
      <c r="L14" s="133" t="s">
        <v>10</v>
      </c>
      <c r="M14" s="133" t="s">
        <v>11</v>
      </c>
      <c r="N14" s="133" t="s">
        <v>12</v>
      </c>
      <c r="O14" s="133" t="s">
        <v>13</v>
      </c>
      <c r="P14" s="133" t="s">
        <v>14</v>
      </c>
      <c r="Q14" s="134" t="s">
        <v>15</v>
      </c>
      <c r="R14" s="159" t="s">
        <v>83</v>
      </c>
      <c r="S14" s="267" t="s">
        <v>81</v>
      </c>
      <c r="T14" s="194" t="s">
        <v>103</v>
      </c>
      <c r="U14" s="7"/>
    </row>
    <row r="15" spans="2:21" ht="12.75" customHeight="1" x14ac:dyDescent="0.2">
      <c r="B15" s="6"/>
      <c r="C15" s="182"/>
      <c r="D15" s="263" t="s">
        <v>133</v>
      </c>
      <c r="E15" s="264"/>
      <c r="F15" s="175"/>
      <c r="G15" s="175"/>
      <c r="H15" s="175"/>
      <c r="I15" s="175"/>
      <c r="J15" s="175"/>
      <c r="K15" s="175"/>
      <c r="L15" s="175"/>
      <c r="M15" s="175"/>
      <c r="N15" s="175"/>
      <c r="O15" s="175"/>
      <c r="P15" s="175"/>
      <c r="Q15" s="175"/>
      <c r="R15" s="271"/>
      <c r="S15" s="261" t="str">
        <f>(D15)</f>
        <v>Salgskonti -»</v>
      </c>
      <c r="T15" s="272"/>
      <c r="U15" s="7"/>
    </row>
    <row r="16" spans="2:21" ht="12.75" customHeight="1" x14ac:dyDescent="0.2">
      <c r="B16" s="6"/>
      <c r="C16" s="187">
        <v>1</v>
      </c>
      <c r="D16" s="316" t="s">
        <v>184</v>
      </c>
      <c r="E16" s="158">
        <f>SUM(F16:Q16)</f>
        <v>0</v>
      </c>
      <c r="F16" s="105">
        <f>SUMPRODUCT((Januar!$F$15:$F$58=Konti!$D$16)*(Januar!$L$15:$L$58))</f>
        <v>0</v>
      </c>
      <c r="G16" s="105">
        <f>SUMPRODUCT((Februar!$F$15:$F$75=Konti!D16)*(Februar!$L$15:$L$75))</f>
        <v>0</v>
      </c>
      <c r="H16" s="105">
        <f>SUMPRODUCT((Marts!$F$15:$F$99=Konti!D16)*(Marts!$L$15:$L$99))</f>
        <v>0</v>
      </c>
      <c r="I16" s="105">
        <f>SUMPRODUCT((April!$F$15:$F$76=Konti!D16)*(April!$L$15:$L$76))</f>
        <v>0</v>
      </c>
      <c r="J16" s="105">
        <f>SUMPRODUCT((Maj!$F$15:$F$81=Konti!D16)*(Maj!$L$15:$L$81))</f>
        <v>0</v>
      </c>
      <c r="K16" s="105">
        <f>SUMPRODUCT((Juni!$F$15:$F$79=Konti!D16)*(Juni!$L$15:$L$79))</f>
        <v>0</v>
      </c>
      <c r="L16" s="105">
        <f>SUMPRODUCT((Juli!$F$15:$F$76=Konti!D16)*(Juli!$L$15:$L$76))</f>
        <v>0</v>
      </c>
      <c r="M16" s="105">
        <f>SUMPRODUCT((August!$F$15:$F$78=Konti!D16)*(August!$L$15:$L$78))</f>
        <v>0</v>
      </c>
      <c r="N16" s="105">
        <f>SUMPRODUCT((September!$F$15:$F$84=Konti!D16)*(September!$L$15:$L$84))</f>
        <v>0</v>
      </c>
      <c r="O16" s="105">
        <f>SUMPRODUCT((Oktober!$F$15:$F$86=Konti!D16)*(Oktober!$L$15:$L$86))</f>
        <v>0</v>
      </c>
      <c r="P16" s="105">
        <f>SUMPRODUCT((November!$F$15:$F$73=Konti!D16)*(November!$L$15:$L$73))</f>
        <v>0</v>
      </c>
      <c r="Q16" s="105">
        <f>SUMPRODUCT((December!$F$15:$F$62=Konti!D16)*(December!$L$15:$L$62))</f>
        <v>0</v>
      </c>
      <c r="R16" s="273">
        <f>SUM(E16)</f>
        <v>0</v>
      </c>
      <c r="S16" s="190" t="str">
        <f>(D16)</f>
        <v>Salg Herbalife</v>
      </c>
      <c r="T16" s="180">
        <v>1</v>
      </c>
      <c r="U16" s="7"/>
    </row>
    <row r="17" spans="2:21" ht="12.75" customHeight="1" x14ac:dyDescent="0.2">
      <c r="B17" s="6"/>
      <c r="C17" s="178">
        <v>2</v>
      </c>
      <c r="D17" s="316" t="s">
        <v>147</v>
      </c>
      <c r="E17" s="158">
        <f t="shared" ref="E17:E36" si="0">SUM(F17:Q17)</f>
        <v>0</v>
      </c>
      <c r="F17" s="105">
        <f>SUMPRODUCT((Januar!$F$15:$F$58=Konti!D17)*(Januar!$L$15:$L$58))</f>
        <v>0</v>
      </c>
      <c r="G17" s="105">
        <f>SUMPRODUCT((Februar!$F$15:$F$75=Konti!D17)*(Februar!$L$15:$L$75))</f>
        <v>0</v>
      </c>
      <c r="H17" s="105">
        <f>SUMPRODUCT((Marts!$F$15:$F$99=Konti!D17)*(Marts!$L$15:$L$99))</f>
        <v>0</v>
      </c>
      <c r="I17" s="105">
        <f>SUMPRODUCT((April!$F$15:$F$76=Konti!D17)*(April!$L$15:$L$76))</f>
        <v>0</v>
      </c>
      <c r="J17" s="105">
        <f>SUMPRODUCT((Maj!$F$15:$F$81=Konti!D17)*(Maj!$L$15:$L$81))</f>
        <v>0</v>
      </c>
      <c r="K17" s="105">
        <f>SUMPRODUCT((Juni!$F$15:$F$79=Konti!D17)*(Juni!$L$15:$L$79))</f>
        <v>0</v>
      </c>
      <c r="L17" s="105">
        <f>SUMPRODUCT((Juli!$F$15:$F$76=Konti!D17)*(Juli!$L$15:$L$76))</f>
        <v>0</v>
      </c>
      <c r="M17" s="105">
        <f>SUMPRODUCT((August!$F$15:$F$78=Konti!D17)*(August!$L$15:$L$78))</f>
        <v>0</v>
      </c>
      <c r="N17" s="105">
        <f>SUMPRODUCT((September!$F$15:$F$84=Konti!D17)*(September!$L$15:$L$84))</f>
        <v>0</v>
      </c>
      <c r="O17" s="105">
        <f>SUMPRODUCT((Oktober!$F$15:$F$86=Konti!D17)*(Oktober!$L$15:$L$86))</f>
        <v>0</v>
      </c>
      <c r="P17" s="105">
        <f>SUMPRODUCT((November!$F$15:$F$73=Konti!D17)*(November!$L$15:$L$73))</f>
        <v>0</v>
      </c>
      <c r="Q17" s="105">
        <f>SUMPRODUCT((December!$F$15:$F$62=Konti!D17)*(December!$L$15:$L$62))</f>
        <v>0</v>
      </c>
      <c r="R17" s="273">
        <f>SUM(E17)</f>
        <v>0</v>
      </c>
      <c r="S17" s="191" t="str">
        <f t="shared" ref="S17:S36" si="1">(D17)</f>
        <v>Royalty Herbalife</v>
      </c>
      <c r="T17" s="179">
        <v>2</v>
      </c>
      <c r="U17" s="7"/>
    </row>
    <row r="18" spans="2:21" ht="12.75" customHeight="1" x14ac:dyDescent="0.2">
      <c r="B18" s="6"/>
      <c r="C18" s="178">
        <v>3</v>
      </c>
      <c r="D18" s="316" t="s">
        <v>148</v>
      </c>
      <c r="E18" s="158">
        <f t="shared" si="0"/>
        <v>0</v>
      </c>
      <c r="F18" s="105">
        <f>SUMPRODUCT((Januar!$F$15:$F$58=Konti!D18)*(Januar!$L$15:$L$58))</f>
        <v>0</v>
      </c>
      <c r="G18" s="105">
        <f>SUMPRODUCT((Februar!$F$15:$F$75=Konti!D18)*(Februar!$L$15:$L$75))</f>
        <v>0</v>
      </c>
      <c r="H18" s="105">
        <f>SUMPRODUCT((Marts!$F$15:$F$99=Konti!D18)*(Marts!$L$15:$L$99))</f>
        <v>0</v>
      </c>
      <c r="I18" s="105">
        <f>SUMPRODUCT((April!$F$15:$F$76=Konti!D18)*(April!$L$15:$L$76))</f>
        <v>0</v>
      </c>
      <c r="J18" s="105">
        <f>SUMPRODUCT((Maj!$F$15:$F$81=Konti!D18)*(Maj!$L$15:$L$81))</f>
        <v>0</v>
      </c>
      <c r="K18" s="105">
        <f>SUMPRODUCT((Juni!$F$15:$F$79=Konti!D18)*(Juni!$L$15:$L$79))</f>
        <v>0</v>
      </c>
      <c r="L18" s="105">
        <f>SUMPRODUCT((Juli!$F$15:$F$76=Konti!D18)*(Juli!$L$15:$L$76))</f>
        <v>0</v>
      </c>
      <c r="M18" s="105">
        <f>SUMPRODUCT((August!$F$15:$F$78=Konti!D18)*(August!$L$15:$L$78))</f>
        <v>0</v>
      </c>
      <c r="N18" s="105">
        <f>SUMPRODUCT((September!$F$15:$F$84=Konti!D18)*(September!$L$15:$L$84))</f>
        <v>0</v>
      </c>
      <c r="O18" s="105">
        <f>SUMPRODUCT((Oktober!$F$15:$F$86=Konti!D18)*(Oktober!$L$15:$L$86))</f>
        <v>0</v>
      </c>
      <c r="P18" s="105">
        <f>SUMPRODUCT((November!$F$15:$F$73=Konti!D18)*(November!$L$15:$L$73))</f>
        <v>0</v>
      </c>
      <c r="Q18" s="105">
        <f>SUMPRODUCT((December!$F$15:$F$62=Konti!D18)*(December!$L$15:$L$62))</f>
        <v>0</v>
      </c>
      <c r="R18" s="273">
        <f>SUM(E18)</f>
        <v>0</v>
      </c>
      <c r="S18" s="191" t="str">
        <f t="shared" si="1"/>
        <v>Bonus Herbalife</v>
      </c>
      <c r="T18" s="179">
        <v>3</v>
      </c>
      <c r="U18" s="7"/>
    </row>
    <row r="19" spans="2:21" ht="12.75" customHeight="1" x14ac:dyDescent="0.2">
      <c r="B19" s="6"/>
      <c r="C19" s="178">
        <v>4</v>
      </c>
      <c r="D19" s="317" t="s">
        <v>128</v>
      </c>
      <c r="E19" s="158">
        <f t="shared" si="0"/>
        <v>0</v>
      </c>
      <c r="F19" s="105">
        <f>SUMPRODUCT((Januar!$F$15:$F$58=Konti!D19)*(Januar!$L$15:$L$58))</f>
        <v>0</v>
      </c>
      <c r="G19" s="105">
        <f>SUMPRODUCT((Februar!$F$15:$F$75=Konti!D19)*(Februar!$L$15:$L$75))</f>
        <v>0</v>
      </c>
      <c r="H19" s="105">
        <f>SUMPRODUCT((Marts!$F$15:$F$99=Konti!D19)*(Marts!$L$15:$L$99))</f>
        <v>0</v>
      </c>
      <c r="I19" s="105">
        <f>SUMPRODUCT((April!$F$15:$F$76=Konti!D19)*(April!$L$15:$L$76))</f>
        <v>0</v>
      </c>
      <c r="J19" s="105">
        <f>SUMPRODUCT((Maj!$F$15:$F$81=Konti!D19)*(Maj!$L$15:$L$81))</f>
        <v>0</v>
      </c>
      <c r="K19" s="105">
        <f>SUMPRODUCT((Juni!$F$15:$F$79=Konti!D19)*(Juni!$L$15:$L$79))</f>
        <v>0</v>
      </c>
      <c r="L19" s="105">
        <f>SUMPRODUCT((Juli!$F$15:$F$76=Konti!D19)*(Juli!$L$15:$L$76))</f>
        <v>0</v>
      </c>
      <c r="M19" s="105">
        <f>SUMPRODUCT((August!$F$15:$F$78=Konti!D19)*(August!$L$15:$L$78))</f>
        <v>0</v>
      </c>
      <c r="N19" s="105">
        <f>SUMPRODUCT((September!$F$15:$F$84=Konti!D19)*(September!$L$15:$L$84))</f>
        <v>0</v>
      </c>
      <c r="O19" s="105">
        <f>SUMPRODUCT((Oktober!$F$15:$F$86=Konti!D19)*(Oktober!$L$15:$L$86))</f>
        <v>0</v>
      </c>
      <c r="P19" s="105">
        <f>SUMPRODUCT((November!$F$15:$F$73=Konti!D19)*(November!$L$15:$L$73))</f>
        <v>0</v>
      </c>
      <c r="Q19" s="105">
        <f>SUMPRODUCT((December!$F$15:$F$62=Konti!D19)*(December!$L$15:$L$62))</f>
        <v>0</v>
      </c>
      <c r="R19" s="273">
        <f t="shared" ref="R19:R34" si="2">SUM(E19)</f>
        <v>0</v>
      </c>
      <c r="S19" s="191" t="str">
        <f t="shared" si="1"/>
        <v>Andet Salg</v>
      </c>
      <c r="T19" s="179">
        <v>4</v>
      </c>
      <c r="U19" s="7"/>
    </row>
    <row r="20" spans="2:21" ht="12.75" customHeight="1" thickBot="1" x14ac:dyDescent="0.25">
      <c r="B20" s="6"/>
      <c r="C20" s="188"/>
      <c r="D20" s="318"/>
      <c r="E20" s="259">
        <f t="shared" si="0"/>
        <v>0</v>
      </c>
      <c r="F20" s="106">
        <f>SUMPRODUCT((Januar!$F$15:$F$58=Konti!D20)*(Januar!$L$15:$L$58))</f>
        <v>0</v>
      </c>
      <c r="G20" s="106">
        <f>SUMPRODUCT((Februar!$F$15:$F$75=Konti!D20)*(Februar!$L$15:$L$75))</f>
        <v>0</v>
      </c>
      <c r="H20" s="106">
        <f>SUMPRODUCT((Marts!$F$15:$F$99=Konti!D20)*(Marts!$L$15:$L$99))</f>
        <v>0</v>
      </c>
      <c r="I20" s="106">
        <f>SUMPRODUCT((April!$F$15:$F$76=Konti!D20)*(April!$L$15:$L$76))</f>
        <v>0</v>
      </c>
      <c r="J20" s="106">
        <f>SUMPRODUCT((Maj!$F$15:$F$81=Konti!D20)*(Maj!$L$15:$L$81))</f>
        <v>0</v>
      </c>
      <c r="K20" s="106">
        <f>SUMPRODUCT((Juni!$F$15:$F$79=Konti!D20)*(Juni!$L$15:$L$79))</f>
        <v>0</v>
      </c>
      <c r="L20" s="106">
        <f>SUMPRODUCT((Juli!$F$15:$F$76=Konti!D20)*(Juli!$L$15:$L$76))</f>
        <v>0</v>
      </c>
      <c r="M20" s="106">
        <f>SUMPRODUCT((August!$F$15:$F$78=Konti!D20)*(August!$L$15:$L$78))</f>
        <v>0</v>
      </c>
      <c r="N20" s="106">
        <f>SUMPRODUCT((September!$F$15:$F$84=Konti!D20)*(September!$L$15:$L$84))</f>
        <v>0</v>
      </c>
      <c r="O20" s="106">
        <f>SUMPRODUCT((Oktober!$F$15:$F$86=Konti!D20)*(Oktober!$L$15:$L$86))</f>
        <v>0</v>
      </c>
      <c r="P20" s="106">
        <f>SUMPRODUCT((November!$F$15:$F$73=Konti!D20)*(November!$L$15:$L$73))</f>
        <v>0</v>
      </c>
      <c r="Q20" s="106">
        <f>SUMPRODUCT((December!$F$15:$F$62=Konti!D20)*(December!$L$15:$L$62))</f>
        <v>0</v>
      </c>
      <c r="R20" s="260">
        <f t="shared" si="2"/>
        <v>0</v>
      </c>
      <c r="S20" s="192">
        <f t="shared" si="1"/>
        <v>0</v>
      </c>
      <c r="T20" s="193"/>
      <c r="U20" s="7"/>
    </row>
    <row r="21" spans="2:21" ht="12.75" customHeight="1" x14ac:dyDescent="0.2">
      <c r="B21" s="6"/>
      <c r="C21" s="186"/>
      <c r="D21" s="265" t="s">
        <v>132</v>
      </c>
      <c r="E21" s="268"/>
      <c r="F21" s="175"/>
      <c r="G21" s="175"/>
      <c r="H21" s="175"/>
      <c r="I21" s="175"/>
      <c r="J21" s="175"/>
      <c r="K21" s="175"/>
      <c r="L21" s="175"/>
      <c r="M21" s="175"/>
      <c r="N21" s="175"/>
      <c r="O21" s="175"/>
      <c r="P21" s="175"/>
      <c r="Q21" s="175"/>
      <c r="R21" s="159"/>
      <c r="S21" s="266" t="str">
        <f>(D21)</f>
        <v>Købskonti -»</v>
      </c>
      <c r="T21" s="194"/>
      <c r="U21" s="7"/>
    </row>
    <row r="22" spans="2:21" ht="12.75" customHeight="1" x14ac:dyDescent="0.2">
      <c r="B22" s="6"/>
      <c r="C22" s="187">
        <v>5</v>
      </c>
      <c r="D22" s="317" t="s">
        <v>149</v>
      </c>
      <c r="E22" s="158">
        <f t="shared" si="0"/>
        <v>0</v>
      </c>
      <c r="F22" s="105">
        <f>SUMPRODUCT((Januar!$F$15:$F$58=Konti!D22)*(Januar!$J$15:$J$58))</f>
        <v>0</v>
      </c>
      <c r="G22" s="105">
        <f>SUMPRODUCT((Februar!$F$15:$F$75=Konti!D22)*(Februar!$J$15:$J$75))</f>
        <v>0</v>
      </c>
      <c r="H22" s="105">
        <f>SUMPRODUCT((Marts!$F$15:$F$99=Konti!D22)*(Marts!$J$15:$J$99))</f>
        <v>0</v>
      </c>
      <c r="I22" s="105">
        <f>SUMPRODUCT((April!$F$15:$F$76=Konti!D22)*(April!$J$15:$J$76))</f>
        <v>0</v>
      </c>
      <c r="J22" s="105">
        <f>SUMPRODUCT((Maj!$F$15:$F$81=Konti!D22)*(Maj!$J$15:$J$81))</f>
        <v>0</v>
      </c>
      <c r="K22" s="105">
        <f>SUMPRODUCT((Juni!$F$15:$F$79=Konti!D22)*(Juni!$J$15:$J$79))</f>
        <v>0</v>
      </c>
      <c r="L22" s="105">
        <f>SUMPRODUCT((Juli!$F$15:$F$76=Konti!D22)*(Juli!$J$15:$J$76))</f>
        <v>0</v>
      </c>
      <c r="M22" s="105">
        <f>SUMPRODUCT((August!$F$15:$F$78=Konti!D22)*(August!$J$15:$J$78))</f>
        <v>0</v>
      </c>
      <c r="N22" s="105">
        <f>SUMPRODUCT((September!$F$15:$F$84=Konti!D22)*(September!$J$15:$J$84))</f>
        <v>0</v>
      </c>
      <c r="O22" s="105">
        <f>SUMPRODUCT((Oktober!$F$15:$F$86=Konti!D22)*(Oktober!$J$15:$J$86))</f>
        <v>0</v>
      </c>
      <c r="P22" s="105">
        <f>SUMPRODUCT((November!$F$15:$F$73=Konti!D22)*(November!$J$15:$J$73))</f>
        <v>0</v>
      </c>
      <c r="Q22" s="105">
        <f>SUMPRODUCT((December!$F$15:$F$62=Konti!D22)*(December!$J$15:$J$62))</f>
        <v>0</v>
      </c>
      <c r="R22" s="273">
        <f t="shared" si="2"/>
        <v>0</v>
      </c>
      <c r="S22" s="190" t="str">
        <f t="shared" si="1"/>
        <v>Markedsføring</v>
      </c>
      <c r="T22" s="180">
        <v>5</v>
      </c>
      <c r="U22" s="7"/>
    </row>
    <row r="23" spans="2:21" ht="12.75" customHeight="1" x14ac:dyDescent="0.2">
      <c r="B23" s="6"/>
      <c r="C23" s="178">
        <v>6</v>
      </c>
      <c r="D23" s="316" t="s">
        <v>150</v>
      </c>
      <c r="E23" s="158">
        <f t="shared" si="0"/>
        <v>0</v>
      </c>
      <c r="F23" s="105">
        <f>SUMPRODUCT((Januar!$F$15:$F$58=Konti!D23)*(Januar!$J$15:$J$58))</f>
        <v>0</v>
      </c>
      <c r="G23" s="105">
        <f>SUMPRODUCT((Februar!$F$15:$F$75=Konti!D23)*(Februar!$J$15:$J$75))</f>
        <v>0</v>
      </c>
      <c r="H23" s="105">
        <f>SUMPRODUCT((Marts!$F$15:$F$99=Konti!D23)*(Marts!$J$15:$J$99))</f>
        <v>0</v>
      </c>
      <c r="I23" s="105">
        <f>SUMPRODUCT((April!$F$15:$F$76=Konti!D23)*(April!$J$15:$J$76))</f>
        <v>0</v>
      </c>
      <c r="J23" s="105">
        <f>SUMPRODUCT((Maj!$F$15:$F$81=Konti!D23)*(Maj!$J$15:$J$81))</f>
        <v>0</v>
      </c>
      <c r="K23" s="105">
        <f>SUMPRODUCT((Juni!$F$15:$F$79=Konti!D23)*(Juni!$J$15:$J$79))</f>
        <v>0</v>
      </c>
      <c r="L23" s="105">
        <f>SUMPRODUCT((Juli!$F$15:$F$76=Konti!D23)*(Juli!$J$15:$J$76))</f>
        <v>0</v>
      </c>
      <c r="M23" s="105">
        <f>SUMPRODUCT((August!$F$15:$F$78=Konti!D23)*(August!$J$15:$J$78))</f>
        <v>0</v>
      </c>
      <c r="N23" s="105">
        <f>SUMPRODUCT((September!$F$15:$F$84=Konti!D23)*(September!$J$15:$J$84))</f>
        <v>0</v>
      </c>
      <c r="O23" s="105">
        <f>SUMPRODUCT((Oktober!$F$15:$F$86=Konti!D23)*(Oktober!$J$15:$J$86))</f>
        <v>0</v>
      </c>
      <c r="P23" s="105">
        <f>SUMPRODUCT((November!$F$15:$F$73=Konti!D23)*(November!$J$15:$J$73))</f>
        <v>0</v>
      </c>
      <c r="Q23" s="105">
        <f>SUMPRODUCT((December!$F$15:$F$62=Konti!D23)*(December!$J$15:$J$62))</f>
        <v>0</v>
      </c>
      <c r="R23" s="273">
        <f t="shared" si="2"/>
        <v>0</v>
      </c>
      <c r="S23" s="191" t="str">
        <f t="shared" si="1"/>
        <v>Kursus</v>
      </c>
      <c r="T23" s="179">
        <v>6</v>
      </c>
      <c r="U23" s="7"/>
    </row>
    <row r="24" spans="2:21" ht="12.75" customHeight="1" x14ac:dyDescent="0.2">
      <c r="B24" s="6"/>
      <c r="C24" s="178">
        <v>7</v>
      </c>
      <c r="D24" s="316" t="s">
        <v>152</v>
      </c>
      <c r="E24" s="158">
        <f t="shared" si="0"/>
        <v>0</v>
      </c>
      <c r="F24" s="105">
        <f>SUMPRODUCT((Januar!$F$15:$F$58=Konti!D24)*(Januar!$J$15:$J$58))</f>
        <v>0</v>
      </c>
      <c r="G24" s="105">
        <f>SUMPRODUCT((Februar!$F$15:$F$75=Konti!D24)*(Februar!$J$15:$J$75))</f>
        <v>0</v>
      </c>
      <c r="H24" s="105">
        <f>SUMPRODUCT((Marts!$F$15:$F$99=Konti!D24)*(Marts!$J$15:$J$99))</f>
        <v>0</v>
      </c>
      <c r="I24" s="105">
        <f>SUMPRODUCT((April!$F$15:$F$76=Konti!D24)*(April!$J$15:$J$76))</f>
        <v>0</v>
      </c>
      <c r="J24" s="105">
        <f>SUMPRODUCT((Maj!$F$15:$F$81=Konti!D24)*(Maj!$J$15:$J$81))</f>
        <v>0</v>
      </c>
      <c r="K24" s="105">
        <f>SUMPRODUCT((Juni!$F$15:$F$79=Konti!D24)*(Juni!$J$15:$J$79))</f>
        <v>0</v>
      </c>
      <c r="L24" s="105">
        <f>SUMPRODUCT((Juli!$F$15:$F$76=Konti!D24)*(Juli!$J$15:$J$76))</f>
        <v>0</v>
      </c>
      <c r="M24" s="105">
        <f>SUMPRODUCT((August!$F$15:$F$78=Konti!D24)*(August!$J$15:$J$78))</f>
        <v>0</v>
      </c>
      <c r="N24" s="105">
        <f>SUMPRODUCT((September!$F$15:$F$84=Konti!D24)*(September!$J$15:$J$84))</f>
        <v>0</v>
      </c>
      <c r="O24" s="105">
        <f>SUMPRODUCT((Oktober!$F$15:$F$86=Konti!D24)*(Oktober!$J$15:$J$86))</f>
        <v>0</v>
      </c>
      <c r="P24" s="105">
        <f>SUMPRODUCT((November!$F$15:$F$73=Konti!D24)*(November!$J$15:$J$73))</f>
        <v>0</v>
      </c>
      <c r="Q24" s="105">
        <f>SUMPRODUCT((December!$F$15:$F$62=Konti!D24)*(December!$J$15:$J$62))</f>
        <v>0</v>
      </c>
      <c r="R24" s="273">
        <f t="shared" si="2"/>
        <v>0</v>
      </c>
      <c r="S24" s="191" t="str">
        <f t="shared" si="1"/>
        <v>Porto og fragt</v>
      </c>
      <c r="T24" s="179">
        <v>7</v>
      </c>
      <c r="U24" s="7"/>
    </row>
    <row r="25" spans="2:21" ht="12.75" customHeight="1" x14ac:dyDescent="0.2">
      <c r="B25" s="6"/>
      <c r="C25" s="187">
        <v>8</v>
      </c>
      <c r="D25" s="319" t="s">
        <v>104</v>
      </c>
      <c r="E25" s="158">
        <f t="shared" si="0"/>
        <v>0</v>
      </c>
      <c r="F25" s="105">
        <f>SUMPRODUCT((Januar!$F$15:$F$58=Konti!D25)*(Januar!$J$15:$J$58))</f>
        <v>0</v>
      </c>
      <c r="G25" s="105">
        <f>SUMPRODUCT((Februar!$F$15:$F$75=Konti!D25)*(Februar!$J$15:$J$75))</f>
        <v>0</v>
      </c>
      <c r="H25" s="105">
        <f>SUMPRODUCT((Marts!$F$15:$F$99=Konti!D25)*(Marts!$J$15:$J$99))</f>
        <v>0</v>
      </c>
      <c r="I25" s="105">
        <f>SUMPRODUCT((April!$F$15:$F$76=Konti!D25)*(April!$J$15:$J$76))</f>
        <v>0</v>
      </c>
      <c r="J25" s="105">
        <f>SUMPRODUCT((Maj!$F$15:$F$81=Konti!D25)*(Maj!$J$15:$J$81))</f>
        <v>0</v>
      </c>
      <c r="K25" s="105">
        <f>SUMPRODUCT((Juni!$F$15:$F$79=Konti!D25)*(Juni!$J$15:$J$79))</f>
        <v>0</v>
      </c>
      <c r="L25" s="105">
        <f>SUMPRODUCT((Juli!$F$15:$F$76=Konti!D25)*(Juli!$J$15:$J$76))</f>
        <v>0</v>
      </c>
      <c r="M25" s="105">
        <f>SUMPRODUCT((August!$F$15:$F$78=Konti!D25)*(August!$J$15:$J$78))</f>
        <v>0</v>
      </c>
      <c r="N25" s="105">
        <f>SUMPRODUCT((September!$F$15:$F$84=Konti!D25)*(September!$J$15:$J$84))</f>
        <v>0</v>
      </c>
      <c r="O25" s="105">
        <f>SUMPRODUCT((Oktober!$F$15:$F$86=Konti!D25)*(Oktober!$J$15:$J$86))</f>
        <v>0</v>
      </c>
      <c r="P25" s="105">
        <f>SUMPRODUCT((November!$F$15:$F$73=Konti!D25)*(November!$J$15:$J$73))</f>
        <v>0</v>
      </c>
      <c r="Q25" s="105">
        <f>SUMPRODUCT((December!$F$15:$F$62=Konti!D25)*(December!$J$15:$J$62))</f>
        <v>0</v>
      </c>
      <c r="R25" s="273">
        <f t="shared" si="2"/>
        <v>0</v>
      </c>
      <c r="S25" s="191" t="str">
        <f t="shared" si="1"/>
        <v>Kontorartikler</v>
      </c>
      <c r="T25" s="180">
        <v>8</v>
      </c>
      <c r="U25" s="7"/>
    </row>
    <row r="26" spans="2:21" ht="12.75" customHeight="1" x14ac:dyDescent="0.2">
      <c r="B26" s="6"/>
      <c r="C26" s="178">
        <v>9</v>
      </c>
      <c r="D26" s="316" t="s">
        <v>105</v>
      </c>
      <c r="E26" s="158">
        <f t="shared" si="0"/>
        <v>0</v>
      </c>
      <c r="F26" s="105">
        <f>SUMPRODUCT((Januar!$F$15:$F$58=Konti!D26)*(Januar!$J$15:$J$58))</f>
        <v>0</v>
      </c>
      <c r="G26" s="105">
        <f>SUMPRODUCT((Februar!$F$15:$F$75=Konti!D26)*(Februar!$J$15:$J$75))</f>
        <v>0</v>
      </c>
      <c r="H26" s="105">
        <f>SUMPRODUCT((Marts!$F$15:$F$99=Konti!D26)*(Marts!$J$15:$J$99))</f>
        <v>0</v>
      </c>
      <c r="I26" s="105">
        <f>SUMPRODUCT((April!$F$15:$F$76=Konti!D26)*(April!$J$15:$J$76))</f>
        <v>0</v>
      </c>
      <c r="J26" s="105">
        <f>SUMPRODUCT((Maj!$F$15:$F$81=Konti!D26)*(Maj!$J$15:$J$81))</f>
        <v>0</v>
      </c>
      <c r="K26" s="105">
        <f>SUMPRODUCT((Juni!$F$15:$F$79=Konti!D26)*(Juni!$J$15:$J$79))</f>
        <v>0</v>
      </c>
      <c r="L26" s="105">
        <f>SUMPRODUCT((Juli!$F$15:$F$76=Konti!D26)*(Juli!$J$15:$J$76))</f>
        <v>0</v>
      </c>
      <c r="M26" s="105">
        <f>SUMPRODUCT((August!$F$15:$F$78=Konti!D26)*(August!$J$15:$J$78))</f>
        <v>0</v>
      </c>
      <c r="N26" s="105">
        <f>SUMPRODUCT((September!$F$15:$F$84=Konti!D26)*(September!$J$15:$J$84))</f>
        <v>0</v>
      </c>
      <c r="O26" s="105">
        <f>SUMPRODUCT((Oktober!$F$15:$F$86=Konti!D26)*(Oktober!$J$15:$J$86))</f>
        <v>0</v>
      </c>
      <c r="P26" s="105">
        <f>SUMPRODUCT((November!$F$15:$F$73=Konti!D26)*(November!$J$15:$J$73))</f>
        <v>0</v>
      </c>
      <c r="Q26" s="105">
        <f>SUMPRODUCT((December!$F$15:$F$62=Konti!D26)*(December!$J$15:$J$62))</f>
        <v>0</v>
      </c>
      <c r="R26" s="273">
        <f t="shared" si="2"/>
        <v>0</v>
      </c>
      <c r="S26" s="191" t="str">
        <f t="shared" si="1"/>
        <v>Mindre anskaffelser</v>
      </c>
      <c r="T26" s="179">
        <v>9</v>
      </c>
      <c r="U26" s="7"/>
    </row>
    <row r="27" spans="2:21" ht="12.75" customHeight="1" x14ac:dyDescent="0.2">
      <c r="B27" s="6"/>
      <c r="C27" s="178">
        <v>10</v>
      </c>
      <c r="D27" s="316" t="s">
        <v>106</v>
      </c>
      <c r="E27" s="158">
        <f t="shared" si="0"/>
        <v>0</v>
      </c>
      <c r="F27" s="105">
        <f>SUMPRODUCT((Januar!$F$15:$F$58=Konti!D27)*(Januar!$J$15:$J$58))</f>
        <v>0</v>
      </c>
      <c r="G27" s="105">
        <f>SUMPRODUCT((Februar!$F$15:$F$75=Konti!D27)*(Februar!$J$15:$J$75))</f>
        <v>0</v>
      </c>
      <c r="H27" s="105">
        <f>SUMPRODUCT((Marts!$F$15:$F$99=Konti!D27)*(Marts!$J$15:$J$99))</f>
        <v>0</v>
      </c>
      <c r="I27" s="105">
        <f>SUMPRODUCT((April!$F$15:$F$76=Konti!D27)*(April!$J$15:$J$76))</f>
        <v>0</v>
      </c>
      <c r="J27" s="105">
        <f>SUMPRODUCT((Maj!$F$15:$F$81=Konti!D27)*(Maj!$J$15:$J$81))</f>
        <v>0</v>
      </c>
      <c r="K27" s="105">
        <f>SUMPRODUCT((Juni!$F$15:$F$79=Konti!D27)*(Juni!$J$15:$J$79))</f>
        <v>0</v>
      </c>
      <c r="L27" s="105">
        <f>SUMPRODUCT((Juli!$F$15:$F$76=Konti!D27)*(Juli!$J$15:$J$76))</f>
        <v>0</v>
      </c>
      <c r="M27" s="105">
        <f>SUMPRODUCT((August!$F$15:$F$78=Konti!D27)*(August!$J$15:$J$78))</f>
        <v>0</v>
      </c>
      <c r="N27" s="105">
        <f>SUMPRODUCT((September!$F$15:$F$84=Konti!D27)*(September!$J$15:$J$84))</f>
        <v>0</v>
      </c>
      <c r="O27" s="105">
        <f>SUMPRODUCT((Oktober!$F$15:$F$86=Konti!D27)*(Oktober!$J$15:$J$86))</f>
        <v>0</v>
      </c>
      <c r="P27" s="105">
        <f>SUMPRODUCT((November!$F$15:$F$73=Konti!D27)*(November!$J$15:$J$73))</f>
        <v>0</v>
      </c>
      <c r="Q27" s="105">
        <f>SUMPRODUCT((December!$F$15:$F$62=Konti!D27)*(December!$J$15:$J$62))</f>
        <v>0</v>
      </c>
      <c r="R27" s="273">
        <f t="shared" si="2"/>
        <v>0</v>
      </c>
      <c r="S27" s="191" t="str">
        <f t="shared" si="1"/>
        <v>Rejseudgifter</v>
      </c>
      <c r="T27" s="179">
        <v>10</v>
      </c>
      <c r="U27" s="7"/>
    </row>
    <row r="28" spans="2:21" ht="12.75" customHeight="1" x14ac:dyDescent="0.2">
      <c r="B28" s="6"/>
      <c r="C28" s="187">
        <v>11</v>
      </c>
      <c r="D28" s="316" t="s">
        <v>159</v>
      </c>
      <c r="E28" s="158">
        <f t="shared" si="0"/>
        <v>0</v>
      </c>
      <c r="F28" s="105">
        <f>SUMPRODUCT((Januar!$F$15:$F$58=Konti!D28)*(Januar!$J$15:$J$58))</f>
        <v>0</v>
      </c>
      <c r="G28" s="105">
        <f>SUMPRODUCT((Februar!$F$15:$F$75=Konti!D28)*(Februar!$J$15:$J$75))</f>
        <v>0</v>
      </c>
      <c r="H28" s="105">
        <f>SUMPRODUCT((Marts!$F$15:$F$99=Konti!D28)*(Marts!$J$15:$J$99))</f>
        <v>0</v>
      </c>
      <c r="I28" s="105">
        <f>SUMPRODUCT((April!$F$15:$F$76=Konti!D28)*(April!$J$15:$J$76))</f>
        <v>0</v>
      </c>
      <c r="J28" s="105">
        <f>SUMPRODUCT((Maj!$F$15:$F$81=Konti!D28)*(Maj!$J$15:$J$81))</f>
        <v>0</v>
      </c>
      <c r="K28" s="105">
        <f>SUMPRODUCT((Juni!$F$15:$F$79=Konti!D28)*(Juni!$J$15:$J$79))</f>
        <v>0</v>
      </c>
      <c r="L28" s="105">
        <f>SUMPRODUCT((Juli!$F$15:$F$76=Konti!D28)*(Juli!$J$15:$J$76))</f>
        <v>0</v>
      </c>
      <c r="M28" s="105">
        <f>SUMPRODUCT((August!$F$15:$F$78=Konti!D28)*(August!$J$15:$J$78))</f>
        <v>0</v>
      </c>
      <c r="N28" s="105">
        <f>SUMPRODUCT((September!$F$15:$F$84=Konti!D28)*(September!$J$15:$J$84))</f>
        <v>0</v>
      </c>
      <c r="O28" s="105">
        <f>SUMPRODUCT((Oktober!$F$15:$F$86=Konti!D28)*(Oktober!$J$15:$J$86))</f>
        <v>0</v>
      </c>
      <c r="P28" s="105">
        <f>SUMPRODUCT((November!$F$15:$F$73=Konti!D28)*(November!$J$15:$J$73))</f>
        <v>0</v>
      </c>
      <c r="Q28" s="105">
        <f>SUMPRODUCT((December!$F$15:$F$62=Konti!D28)*(December!$J$15:$J$62))</f>
        <v>0</v>
      </c>
      <c r="R28" s="273"/>
      <c r="S28" s="191" t="str">
        <f t="shared" si="1"/>
        <v>Hotel</v>
      </c>
      <c r="T28" s="179">
        <v>11</v>
      </c>
      <c r="U28" s="7"/>
    </row>
    <row r="29" spans="2:21" ht="12.75" customHeight="1" x14ac:dyDescent="0.2">
      <c r="B29" s="6"/>
      <c r="C29" s="178">
        <v>12</v>
      </c>
      <c r="D29" s="316" t="s">
        <v>190</v>
      </c>
      <c r="E29" s="158">
        <f t="shared" si="0"/>
        <v>0</v>
      </c>
      <c r="F29" s="105">
        <f>SUMPRODUCT((Januar!$F$15:$F$58=Konti!D29)*(Januar!$J$15:$J$58))</f>
        <v>0</v>
      </c>
      <c r="G29" s="105">
        <f>SUMPRODUCT((Februar!$F$15:$F$75=Konti!D29)*(Februar!$J$15:$J$75))</f>
        <v>0</v>
      </c>
      <c r="H29" s="105">
        <f>SUMPRODUCT((Marts!$F$15:$F$99=Konti!D29)*(Marts!$J$15:$J$99))</f>
        <v>0</v>
      </c>
      <c r="I29" s="105">
        <f>SUMPRODUCT((April!$F$15:$F$76=Konti!D29)*(April!$J$15:$J$76))</f>
        <v>0</v>
      </c>
      <c r="J29" s="105">
        <f>SUMPRODUCT((Maj!$F$15:$F$81=Konti!D29)*(Maj!$J$15:$J$81))</f>
        <v>0</v>
      </c>
      <c r="K29" s="105">
        <f>SUMPRODUCT((Juni!$F$15:$F$79=Konti!D29)*(Juni!$J$15:$J$79))</f>
        <v>0</v>
      </c>
      <c r="L29" s="105">
        <f>SUMPRODUCT((Juli!$F$15:$F$76=Konti!D29)*(Juli!$J$15:$J$76))</f>
        <v>0</v>
      </c>
      <c r="M29" s="105">
        <f>SUMPRODUCT((August!$F$15:$F$78=Konti!D29)*(August!$J$15:$J$78))</f>
        <v>0</v>
      </c>
      <c r="N29" s="105">
        <f>SUMPRODUCT((September!$F$15:$F$84=Konti!D29)*(September!$J$15:$J$84))</f>
        <v>0</v>
      </c>
      <c r="O29" s="105">
        <f>SUMPRODUCT((Oktober!$F$15:$F$86=Konti!D29)*(Oktober!$J$15:$J$86))</f>
        <v>0</v>
      </c>
      <c r="P29" s="105">
        <f>SUMPRODUCT((November!$F$15:$F$73=Konti!D29)*(November!$J$15:$J$73))</f>
        <v>0</v>
      </c>
      <c r="Q29" s="105">
        <f>SUMPRODUCT((December!$F$15:$F$62=Konti!D29)*(December!$J$15:$J$62))</f>
        <v>0</v>
      </c>
      <c r="R29" s="273"/>
      <c r="S29" s="191" t="str">
        <f t="shared" si="1"/>
        <v>Husleje</v>
      </c>
      <c r="T29" s="180">
        <v>12</v>
      </c>
      <c r="U29" s="7"/>
    </row>
    <row r="30" spans="2:21" ht="12.75" customHeight="1" x14ac:dyDescent="0.2">
      <c r="B30" s="6"/>
      <c r="C30" s="187">
        <v>13</v>
      </c>
      <c r="D30" s="316" t="s">
        <v>153</v>
      </c>
      <c r="E30" s="158">
        <f t="shared" si="0"/>
        <v>0</v>
      </c>
      <c r="F30" s="105">
        <f>SUMPRODUCT((Januar!$F$15:$F$58=Konti!D30)*(Januar!$J$15:$J$58))</f>
        <v>0</v>
      </c>
      <c r="G30" s="105">
        <f>SUMPRODUCT((Februar!$F$15:$F$75=Konti!D30)*(Februar!$J$15:$J$75))</f>
        <v>0</v>
      </c>
      <c r="H30" s="105">
        <f>SUMPRODUCT((Marts!$F$15:$F$99=Konti!D30)*(Marts!$J$15:$J$99))</f>
        <v>0</v>
      </c>
      <c r="I30" s="105">
        <f>SUMPRODUCT((April!$F$15:$F$76=Konti!D30)*(April!$J$15:$J$76))</f>
        <v>0</v>
      </c>
      <c r="J30" s="105">
        <f>SUMPRODUCT((Maj!$F$15:$F$81=Konti!D30)*(Maj!$J$15:$J$81))</f>
        <v>0</v>
      </c>
      <c r="K30" s="105">
        <f>SUMPRODUCT((Juni!$F$15:$F$79=Konti!D30)*(Juni!$J$15:$J$79))</f>
        <v>0</v>
      </c>
      <c r="L30" s="105">
        <f>SUMPRODUCT((Juli!$F$15:$F$76=Konti!D30)*(Juli!$J$15:$J$76))</f>
        <v>0</v>
      </c>
      <c r="M30" s="105">
        <f>SUMPRODUCT((August!$F$15:$F$78=Konti!D30)*(August!$J$15:$J$78))</f>
        <v>0</v>
      </c>
      <c r="N30" s="105">
        <f>SUMPRODUCT((September!$F$15:$F$84=Konti!D30)*(September!$J$15:$J$84))</f>
        <v>0</v>
      </c>
      <c r="O30" s="105">
        <f>SUMPRODUCT((Oktober!$F$15:$F$86=Konti!D30)*(Oktober!$J$15:$J$86))</f>
        <v>0</v>
      </c>
      <c r="P30" s="105">
        <f>SUMPRODUCT((November!$F$15:$F$73=Konti!D30)*(November!$J$15:$J$73))</f>
        <v>0</v>
      </c>
      <c r="Q30" s="105">
        <f>SUMPRODUCT((December!$F$15:$F$62=Konti!D30)*(December!$J$15:$J$62))</f>
        <v>0</v>
      </c>
      <c r="R30" s="273">
        <f t="shared" si="2"/>
        <v>0</v>
      </c>
      <c r="S30" s="191" t="str">
        <f t="shared" si="1"/>
        <v>Repræsentation</v>
      </c>
      <c r="T30" s="179">
        <v>13</v>
      </c>
      <c r="U30" s="7"/>
    </row>
    <row r="31" spans="2:21" ht="12.75" customHeight="1" x14ac:dyDescent="0.2">
      <c r="B31" s="6"/>
      <c r="C31" s="178">
        <v>14</v>
      </c>
      <c r="D31" s="316" t="s">
        <v>107</v>
      </c>
      <c r="E31" s="158">
        <f t="shared" si="0"/>
        <v>0</v>
      </c>
      <c r="F31" s="105">
        <f>SUMPRODUCT((Januar!$F$15:$F$58=Konti!D31)*(Januar!$J$15:$J$58))</f>
        <v>0</v>
      </c>
      <c r="G31" s="105">
        <f>SUMPRODUCT((Februar!$F$15:$F$75=Konti!D31)*(Februar!$J$15:$J$75))</f>
        <v>0</v>
      </c>
      <c r="H31" s="105">
        <f>SUMPRODUCT((Marts!$F$15:$F$99=Konti!D31)*(Marts!$J$15:$J$99))</f>
        <v>0</v>
      </c>
      <c r="I31" s="105">
        <f>SUMPRODUCT((April!$F$15:$F$76=Konti!D31)*(April!$J$15:$J$76))</f>
        <v>0</v>
      </c>
      <c r="J31" s="105">
        <f>SUMPRODUCT((Maj!$F$15:$F$81=Konti!D31)*(Maj!$J$15:$J$81))</f>
        <v>0</v>
      </c>
      <c r="K31" s="105">
        <f>SUMPRODUCT((Juni!$F$15:$F$79=Konti!D31)*(Juni!$J$15:$J$79))</f>
        <v>0</v>
      </c>
      <c r="L31" s="105">
        <f>SUMPRODUCT((Juli!$F$15:$F$76=Konti!D31)*(Juli!$J$15:$J$76))</f>
        <v>0</v>
      </c>
      <c r="M31" s="105">
        <f>SUMPRODUCT((August!$F$15:$F$78=Konti!D31)*(August!$J$15:$J$78))</f>
        <v>0</v>
      </c>
      <c r="N31" s="105">
        <f>SUMPRODUCT((September!$F$15:$F$84=Konti!D31)*(September!$J$15:$J$84))</f>
        <v>0</v>
      </c>
      <c r="O31" s="105">
        <f>SUMPRODUCT((Oktober!$F$15:$F$86=Konti!D31)*(Oktober!$J$15:$J$86))</f>
        <v>0</v>
      </c>
      <c r="P31" s="105">
        <f>SUMPRODUCT((November!$F$15:$F$73=Konti!D31)*(November!$J$15:$J$73))</f>
        <v>0</v>
      </c>
      <c r="Q31" s="105">
        <f>SUMPRODUCT((December!$F$15:$F$62=Konti!D31)*(December!$J$15:$J$62))</f>
        <v>0</v>
      </c>
      <c r="R31" s="273">
        <f t="shared" si="2"/>
        <v>0</v>
      </c>
      <c r="S31" s="191" t="str">
        <f t="shared" si="1"/>
        <v>Gaver og blomster</v>
      </c>
      <c r="T31" s="179">
        <v>14</v>
      </c>
      <c r="U31" s="7"/>
    </row>
    <row r="32" spans="2:21" ht="12.75" customHeight="1" x14ac:dyDescent="0.2">
      <c r="B32" s="6"/>
      <c r="C32" s="187">
        <v>15</v>
      </c>
      <c r="D32" s="316" t="s">
        <v>108</v>
      </c>
      <c r="E32" s="158">
        <f t="shared" si="0"/>
        <v>0</v>
      </c>
      <c r="F32" s="105">
        <f>SUMPRODUCT((Januar!$F$15:$F$58=Konti!D32)*(Januar!$J$15:$J$58))</f>
        <v>0</v>
      </c>
      <c r="G32" s="105">
        <f>SUMPRODUCT((Februar!$F$15:$F$75=Konti!D32)*(Februar!$J$15:$J$75))</f>
        <v>0</v>
      </c>
      <c r="H32" s="105">
        <f>SUMPRODUCT((Marts!$F$15:$F$99=Konti!D32)*(Marts!$J$15:$J$99))</f>
        <v>0</v>
      </c>
      <c r="I32" s="105">
        <f>SUMPRODUCT((April!$F$15:$F$76=Konti!D32)*(April!$J$15:$J$76))</f>
        <v>0</v>
      </c>
      <c r="J32" s="105">
        <f>SUMPRODUCT((Maj!$F$15:$F$81=Konti!D32)*(Maj!$J$15:$J$81))</f>
        <v>0</v>
      </c>
      <c r="K32" s="105">
        <f>SUMPRODUCT((Juni!$F$15:$F$79=Konti!D32)*(Juni!$J$15:$J$79))</f>
        <v>0</v>
      </c>
      <c r="L32" s="105">
        <f>SUMPRODUCT((Juli!$F$15:$F$76=Konti!D32)*(Juli!$J$15:$J$76))</f>
        <v>0</v>
      </c>
      <c r="M32" s="105">
        <f>SUMPRODUCT((August!$F$15:$F$78=Konti!D32)*(August!$J$15:$J$78))</f>
        <v>0</v>
      </c>
      <c r="N32" s="105">
        <f>SUMPRODUCT((September!$F$15:$F$84=Konti!D32)*(September!$J$15:$J$84))</f>
        <v>0</v>
      </c>
      <c r="O32" s="105">
        <f>SUMPRODUCT((Oktober!$F$15:$F$86=Konti!D32)*(Oktober!$J$15:$J$86))</f>
        <v>0</v>
      </c>
      <c r="P32" s="105">
        <f>SUMPRODUCT((November!$F$15:$F$73=Konti!D32)*(November!$J$15:$J$73))</f>
        <v>0</v>
      </c>
      <c r="Q32" s="105">
        <f>SUMPRODUCT((December!$F$15:$F$62=Konti!D32)*(December!$J$15:$J$62))</f>
        <v>0</v>
      </c>
      <c r="R32" s="273">
        <f t="shared" si="2"/>
        <v>0</v>
      </c>
      <c r="S32" s="191" t="str">
        <f t="shared" si="1"/>
        <v>Telefon</v>
      </c>
      <c r="T32" s="179">
        <v>15</v>
      </c>
      <c r="U32" s="7"/>
    </row>
    <row r="33" spans="2:21" ht="12.75" customHeight="1" x14ac:dyDescent="0.2">
      <c r="B33" s="6"/>
      <c r="C33" s="178">
        <v>16</v>
      </c>
      <c r="D33" s="316" t="s">
        <v>154</v>
      </c>
      <c r="E33" s="158">
        <f t="shared" si="0"/>
        <v>0</v>
      </c>
      <c r="F33" s="105">
        <f>SUMPRODUCT((Januar!$F$15:$F$58=Konti!D33)*(Januar!$J$15:$J$58))</f>
        <v>0</v>
      </c>
      <c r="G33" s="105">
        <f>SUMPRODUCT((Februar!$F$15:$F$75=Konti!D33)*(Februar!$J$15:$J$75))</f>
        <v>0</v>
      </c>
      <c r="H33" s="105">
        <f>SUMPRODUCT((Marts!$F$15:$F$99=Konti!D33)*(Marts!$J$15:$J$99))</f>
        <v>0</v>
      </c>
      <c r="I33" s="105">
        <f>SUMPRODUCT((April!$F$15:$F$76=Konti!D33)*(April!$J$15:$J$76))</f>
        <v>0</v>
      </c>
      <c r="J33" s="105">
        <f>SUMPRODUCT((Maj!$F$15:$F$81=Konti!D33)*(Maj!$J$15:$J$81))</f>
        <v>0</v>
      </c>
      <c r="K33" s="105">
        <f>SUMPRODUCT((Juni!$F$15:$F$79=Konti!D33)*(Juni!$J$15:$J$79))</f>
        <v>0</v>
      </c>
      <c r="L33" s="105">
        <f>SUMPRODUCT((Juli!$F$15:$F$76=Konti!D33)*(Juli!$J$15:$J$76))</f>
        <v>0</v>
      </c>
      <c r="M33" s="105">
        <f>SUMPRODUCT((August!$F$15:$F$78=Konti!D33)*(August!$J$15:$J$78))</f>
        <v>0</v>
      </c>
      <c r="N33" s="105">
        <f>SUMPRODUCT((September!$F$15:$F$84=Konti!D33)*(September!$J$15:$J$84))</f>
        <v>0</v>
      </c>
      <c r="O33" s="105">
        <f>SUMPRODUCT((Oktober!$F$15:$F$86=Konti!D33)*(Oktober!$J$15:$J$86))</f>
        <v>0</v>
      </c>
      <c r="P33" s="105">
        <f>SUMPRODUCT((November!$F$15:$F$73=Konti!D33)*(November!$J$15:$J$73))</f>
        <v>0</v>
      </c>
      <c r="Q33" s="105">
        <f>SUMPRODUCT((December!$F$15:$F$62=Konti!D33)*(December!$J$15:$J$62))</f>
        <v>0</v>
      </c>
      <c r="R33" s="273">
        <f t="shared" si="2"/>
        <v>0</v>
      </c>
      <c r="S33" s="191" t="str">
        <f t="shared" si="1"/>
        <v>Internet driftsudgifter</v>
      </c>
      <c r="T33" s="180">
        <v>16</v>
      </c>
      <c r="U33" s="7"/>
    </row>
    <row r="34" spans="2:21" ht="12.75" customHeight="1" x14ac:dyDescent="0.2">
      <c r="B34" s="6"/>
      <c r="C34" s="187">
        <v>17</v>
      </c>
      <c r="D34" s="316" t="s">
        <v>109</v>
      </c>
      <c r="E34" s="158">
        <f t="shared" si="0"/>
        <v>0</v>
      </c>
      <c r="F34" s="105">
        <f>SUMPRODUCT((Januar!$F$15:$F$58=Konti!D34)*(Januar!$J$15:$J$58))</f>
        <v>0</v>
      </c>
      <c r="G34" s="105">
        <f>SUMPRODUCT((Februar!$F$15:$F$75=Konti!D34)*(Februar!$J$15:$J$75))</f>
        <v>0</v>
      </c>
      <c r="H34" s="105">
        <f>SUMPRODUCT((Marts!$F$15:$F$99=Konti!D34)*(Marts!$J$15:$J$99))</f>
        <v>0</v>
      </c>
      <c r="I34" s="105">
        <f>SUMPRODUCT((April!$F$15:$F$76=Konti!D34)*(April!$J$15:$J$76))</f>
        <v>0</v>
      </c>
      <c r="J34" s="105">
        <f>SUMPRODUCT((Maj!$F$15:$F$81=Konti!D34)*(Maj!$J$15:$J$81))</f>
        <v>0</v>
      </c>
      <c r="K34" s="105">
        <f>SUMPRODUCT((Juni!$F$15:$F$79=Konti!D34)*(Juni!$J$15:$J$79))</f>
        <v>0</v>
      </c>
      <c r="L34" s="105">
        <f>SUMPRODUCT((Juli!$F$15:$F$76=Konti!D34)*(Juli!$J$15:$J$76))</f>
        <v>0</v>
      </c>
      <c r="M34" s="105">
        <f>SUMPRODUCT((August!$F$15:$F$78=Konti!D34)*(August!$J$15:$J$78))</f>
        <v>0</v>
      </c>
      <c r="N34" s="105">
        <f>SUMPRODUCT((September!$F$15:$F$84=Konti!D34)*(September!$J$15:$J$84))</f>
        <v>0</v>
      </c>
      <c r="O34" s="105">
        <f>SUMPRODUCT((Oktober!$F$15:$F$86=Konti!D34)*(Oktober!$J$15:$J$86))</f>
        <v>0</v>
      </c>
      <c r="P34" s="105">
        <f>SUMPRODUCT((November!$F$15:$F$73=Konti!D34)*(November!$J$15:$J$73))</f>
        <v>0</v>
      </c>
      <c r="Q34" s="105">
        <f>SUMPRODUCT((December!$F$15:$F$62=Konti!D34)*(December!$J$15:$J$62))</f>
        <v>0</v>
      </c>
      <c r="R34" s="273">
        <f t="shared" si="2"/>
        <v>0</v>
      </c>
      <c r="S34" s="191" t="str">
        <f t="shared" si="1"/>
        <v>Varekøb</v>
      </c>
      <c r="T34" s="179">
        <v>17</v>
      </c>
      <c r="U34" s="7"/>
    </row>
    <row r="35" spans="2:21" ht="12.75" customHeight="1" x14ac:dyDescent="0.2">
      <c r="B35" s="6"/>
      <c r="C35" s="178">
        <v>18</v>
      </c>
      <c r="D35" s="316" t="s">
        <v>158</v>
      </c>
      <c r="E35" s="158">
        <f t="shared" si="0"/>
        <v>0</v>
      </c>
      <c r="F35" s="105">
        <f>SUMPRODUCT((Januar!$F$15:$F$58=Konti!D35)*(Januar!$J$15:$J$58))</f>
        <v>0</v>
      </c>
      <c r="G35" s="105">
        <f>SUMPRODUCT((Februar!$F$15:$F$75=Konti!D35)*(Februar!$J$15:$J$75))</f>
        <v>0</v>
      </c>
      <c r="H35" s="105">
        <f>SUMPRODUCT((Marts!$F$15:$F$99=Konti!D35)*(Marts!$J$15:$J$99))</f>
        <v>0</v>
      </c>
      <c r="I35" s="105">
        <f>SUMPRODUCT((April!$F$15:$F$76=Konti!D35)*(April!$J$15:$J$76))</f>
        <v>0</v>
      </c>
      <c r="J35" s="105">
        <f>SUMPRODUCT((Maj!$F$15:$F$81=Konti!D35)*(Maj!$J$15:$J$81))</f>
        <v>0</v>
      </c>
      <c r="K35" s="105">
        <f>SUMPRODUCT((Juni!$F$15:$F$79=Konti!D35)*(Juni!$J$15:$J$79))</f>
        <v>0</v>
      </c>
      <c r="L35" s="105">
        <f>SUMPRODUCT((Juli!$F$15:$F$76=Konti!D35)*(Juli!$J$15:$J$76))</f>
        <v>0</v>
      </c>
      <c r="M35" s="105">
        <f>SUMPRODUCT((August!$F$15:$F$78=Konti!D35)*(August!$J$15:$J$78))</f>
        <v>0</v>
      </c>
      <c r="N35" s="105">
        <f>SUMPRODUCT((September!$F$15:$F$84=Konti!D35)*(September!$J$15:$J$84))</f>
        <v>0</v>
      </c>
      <c r="O35" s="105">
        <f>SUMPRODUCT((Oktober!$F$15:$F$86=Konti!D35)*(Oktober!$J$15:$J$86))</f>
        <v>0</v>
      </c>
      <c r="P35" s="105">
        <f>SUMPRODUCT((November!$F$15:$F$73=Konti!D35)*(November!$J$15:$J$73))</f>
        <v>0</v>
      </c>
      <c r="Q35" s="105">
        <f>SUMPRODUCT((December!$F$15:$F$62=Konti!D35)*(December!$J$15:$J$62))</f>
        <v>0</v>
      </c>
      <c r="R35" s="273"/>
      <c r="S35" s="191" t="str">
        <f t="shared" si="1"/>
        <v>Fitness abonnementer</v>
      </c>
      <c r="T35" s="179">
        <v>18</v>
      </c>
      <c r="U35" s="7"/>
    </row>
    <row r="36" spans="2:21" ht="12.75" customHeight="1" x14ac:dyDescent="0.2">
      <c r="B36" s="6"/>
      <c r="C36" s="187">
        <v>19</v>
      </c>
      <c r="D36" s="316" t="s">
        <v>185</v>
      </c>
      <c r="E36" s="158">
        <f t="shared" si="0"/>
        <v>0</v>
      </c>
      <c r="F36" s="105">
        <f>SUMPRODUCT((Januar!$F$15:$F$58=Konti!D36)*(Januar!$J$15:$J$58))</f>
        <v>0</v>
      </c>
      <c r="G36" s="105">
        <f>SUMPRODUCT((Februar!$F$15:$F$75=Konti!D36)*(Februar!$J$15:$J$75))</f>
        <v>0</v>
      </c>
      <c r="H36" s="105">
        <f>SUMPRODUCT((Marts!$F$15:$F$99=Konti!D36)*(Marts!$J$15:$J$99))</f>
        <v>0</v>
      </c>
      <c r="I36" s="105">
        <f>SUMPRODUCT((April!$F$15:$F$76=Konti!D36)*(April!$J$15:$J$76))</f>
        <v>0</v>
      </c>
      <c r="J36" s="105">
        <f>SUMPRODUCT((Maj!$F$15:$F$81=Konti!D36)*(Maj!$J$15:$J$81))</f>
        <v>0</v>
      </c>
      <c r="K36" s="105">
        <f>SUMPRODUCT((Juni!$F$15:$F$79=Konti!D36)*(Juni!$J$15:$J$79))</f>
        <v>0</v>
      </c>
      <c r="L36" s="105">
        <f>SUMPRODUCT((Juli!$F$15:$F$76=Konti!D36)*(Juli!$J$15:$J$76))</f>
        <v>0</v>
      </c>
      <c r="M36" s="105">
        <f>SUMPRODUCT((August!$F$15:$F$78=Konti!D36)*(August!$J$15:$J$78))</f>
        <v>0</v>
      </c>
      <c r="N36" s="105">
        <f>SUMPRODUCT((September!$F$15:$F$84=Konti!D36)*(September!$J$15:$J$84))</f>
        <v>0</v>
      </c>
      <c r="O36" s="105">
        <f>SUMPRODUCT((Oktober!$F$15:$F$86=Konti!D36)*(Oktober!$J$15:$J$86))</f>
        <v>0</v>
      </c>
      <c r="P36" s="105">
        <f>SUMPRODUCT((November!$F$15:$F$73=Konti!D36)*(November!$J$15:$J$73))</f>
        <v>0</v>
      </c>
      <c r="Q36" s="105">
        <f>SUMPRODUCT((December!$F$15:$F$62=Konti!D36)*(December!$J$15:$J$62))</f>
        <v>0</v>
      </c>
      <c r="R36" s="273"/>
      <c r="S36" s="191" t="str">
        <f t="shared" si="1"/>
        <v>Ingredienser til smagsprøver mv.</v>
      </c>
      <c r="T36" s="179">
        <v>19</v>
      </c>
      <c r="U36" s="7"/>
    </row>
    <row r="37" spans="2:21" ht="12.75" customHeight="1" x14ac:dyDescent="0.2">
      <c r="B37" s="6"/>
      <c r="C37" s="178">
        <v>20</v>
      </c>
      <c r="D37" s="316" t="s">
        <v>160</v>
      </c>
      <c r="E37" s="158">
        <f>SUM(F37:Q37)</f>
        <v>0</v>
      </c>
      <c r="F37" s="105">
        <f>SUMPRODUCT((Januar!$F$15:$F$58=Konti!D37)*(Januar!$J$15:$J$58))</f>
        <v>0</v>
      </c>
      <c r="G37" s="105">
        <f>SUMPRODUCT((Februar!$F$15:$F$75=Konti!D37)*(Februar!$J$15:$J$75))</f>
        <v>0</v>
      </c>
      <c r="H37" s="105">
        <f>SUMPRODUCT((Marts!$F$15:$F$99=Konti!D37)*(Marts!$J$15:$J$99))</f>
        <v>0</v>
      </c>
      <c r="I37" s="105">
        <f>SUMPRODUCT((April!$F$15:$F$76=Konti!D37)*(April!$J$15:$J$76))</f>
        <v>0</v>
      </c>
      <c r="J37" s="105">
        <f>SUMPRODUCT((Maj!$F$15:$F$81=Konti!D37)*(Maj!$J$15:$J$81))</f>
        <v>0</v>
      </c>
      <c r="K37" s="105">
        <f>SUMPRODUCT((Juni!$F$15:$F$79=Konti!D37)*(Juni!$J$15:$J$79))</f>
        <v>0</v>
      </c>
      <c r="L37" s="105">
        <f>SUMPRODUCT((Juli!$F$15:$F$76=Konti!D37)*(Juli!$J$15:$J$76))</f>
        <v>0</v>
      </c>
      <c r="M37" s="105">
        <f>SUMPRODUCT((August!$F$15:$F$78=Konti!D37)*(August!$J$15:$J$78))</f>
        <v>0</v>
      </c>
      <c r="N37" s="105">
        <f>SUMPRODUCT((September!$F$15:$F$84=Konti!D37)*(September!$J$15:$J$84))</f>
        <v>0</v>
      </c>
      <c r="O37" s="105">
        <f>SUMPRODUCT((Oktober!$F$15:$F$86=Konti!D37)*(Oktober!$J$15:$J$86))</f>
        <v>0</v>
      </c>
      <c r="P37" s="105">
        <f>SUMPRODUCT((November!$F$15:$F$73=Konti!D37)*(November!$J$15:$J$73))</f>
        <v>0</v>
      </c>
      <c r="Q37" s="105">
        <f>SUMPRODUCT((December!$F$15:$F$62=Konti!D37)*(December!$J$15:$J$62))</f>
        <v>0</v>
      </c>
      <c r="R37" s="273">
        <f>SUM(E37)</f>
        <v>0</v>
      </c>
      <c r="S37" s="191" t="str">
        <f>(D37)</f>
        <v>Gebyrer</v>
      </c>
      <c r="T37" s="180">
        <v>20</v>
      </c>
      <c r="U37" s="7"/>
    </row>
    <row r="38" spans="2:21" ht="12.75" customHeight="1" thickBot="1" x14ac:dyDescent="0.25">
      <c r="B38" s="6"/>
      <c r="C38" s="320"/>
      <c r="D38" s="321"/>
      <c r="E38" s="322"/>
      <c r="F38" s="105"/>
      <c r="G38" s="105"/>
      <c r="H38" s="105"/>
      <c r="I38" s="105"/>
      <c r="J38" s="105"/>
      <c r="K38" s="105"/>
      <c r="L38" s="105"/>
      <c r="M38" s="105"/>
      <c r="N38" s="105"/>
      <c r="O38" s="105"/>
      <c r="P38" s="105"/>
      <c r="Q38" s="105"/>
      <c r="R38" s="323"/>
      <c r="S38" s="324">
        <f>(D38)</f>
        <v>0</v>
      </c>
      <c r="T38" s="325"/>
      <c r="U38" s="7"/>
    </row>
    <row r="39" spans="2:21" x14ac:dyDescent="0.2">
      <c r="B39" s="6"/>
      <c r="C39" s="242" t="s">
        <v>129</v>
      </c>
      <c r="D39" s="243" t="s">
        <v>110</v>
      </c>
      <c r="E39" s="244">
        <f t="shared" ref="E39:Q39" si="3">SUM(E22:E37)</f>
        <v>0</v>
      </c>
      <c r="F39" s="245">
        <f t="shared" si="3"/>
        <v>0</v>
      </c>
      <c r="G39" s="98">
        <f t="shared" si="3"/>
        <v>0</v>
      </c>
      <c r="H39" s="98">
        <f t="shared" si="3"/>
        <v>0</v>
      </c>
      <c r="I39" s="98">
        <f t="shared" si="3"/>
        <v>0</v>
      </c>
      <c r="J39" s="98">
        <f t="shared" si="3"/>
        <v>0</v>
      </c>
      <c r="K39" s="98">
        <f t="shared" si="3"/>
        <v>0</v>
      </c>
      <c r="L39" s="98">
        <f t="shared" si="3"/>
        <v>0</v>
      </c>
      <c r="M39" s="98">
        <f t="shared" si="3"/>
        <v>0</v>
      </c>
      <c r="N39" s="98">
        <f t="shared" si="3"/>
        <v>0</v>
      </c>
      <c r="O39" s="98">
        <f t="shared" si="3"/>
        <v>0</v>
      </c>
      <c r="P39" s="98">
        <f t="shared" si="3"/>
        <v>0</v>
      </c>
      <c r="Q39" s="269">
        <f t="shared" si="3"/>
        <v>0</v>
      </c>
      <c r="R39" s="274">
        <f>SUM(E39)</f>
        <v>0</v>
      </c>
      <c r="S39" s="246" t="str">
        <f>(D39)</f>
        <v>Køb Ialt</v>
      </c>
      <c r="T39" s="247" t="s">
        <v>129</v>
      </c>
      <c r="U39" s="7"/>
    </row>
    <row r="40" spans="2:21" ht="13.5" thickBot="1" x14ac:dyDescent="0.25">
      <c r="B40" s="6"/>
      <c r="C40" s="235" t="s">
        <v>129</v>
      </c>
      <c r="D40" s="236" t="s">
        <v>130</v>
      </c>
      <c r="E40" s="237">
        <f t="shared" ref="E40:Q40" si="4">SUM(E16:E20)</f>
        <v>0</v>
      </c>
      <c r="F40" s="238">
        <f t="shared" si="4"/>
        <v>0</v>
      </c>
      <c r="G40" s="239">
        <f t="shared" si="4"/>
        <v>0</v>
      </c>
      <c r="H40" s="239">
        <f t="shared" si="4"/>
        <v>0</v>
      </c>
      <c r="I40" s="239">
        <f t="shared" si="4"/>
        <v>0</v>
      </c>
      <c r="J40" s="239">
        <f t="shared" si="4"/>
        <v>0</v>
      </c>
      <c r="K40" s="239">
        <f t="shared" si="4"/>
        <v>0</v>
      </c>
      <c r="L40" s="239">
        <f t="shared" si="4"/>
        <v>0</v>
      </c>
      <c r="M40" s="239">
        <f t="shared" si="4"/>
        <v>0</v>
      </c>
      <c r="N40" s="239">
        <f t="shared" si="4"/>
        <v>0</v>
      </c>
      <c r="O40" s="239">
        <f t="shared" si="4"/>
        <v>0</v>
      </c>
      <c r="P40" s="239">
        <f t="shared" si="4"/>
        <v>0</v>
      </c>
      <c r="Q40" s="270">
        <f t="shared" si="4"/>
        <v>0</v>
      </c>
      <c r="R40" s="275">
        <f>SUM(E40)</f>
        <v>0</v>
      </c>
      <c r="S40" s="241" t="str">
        <f>(D40)</f>
        <v xml:space="preserve">Salg Ialt </v>
      </c>
      <c r="T40" s="240" t="s">
        <v>129</v>
      </c>
      <c r="U40" s="7"/>
    </row>
    <row r="41" spans="2:21" ht="13.5" thickBot="1" x14ac:dyDescent="0.25">
      <c r="B41" s="6"/>
      <c r="C41" s="2"/>
      <c r="D41" s="94"/>
      <c r="E41" s="100"/>
      <c r="F41" s="100"/>
      <c r="G41" s="100"/>
      <c r="H41" s="100"/>
      <c r="I41" s="100"/>
      <c r="J41" s="100"/>
      <c r="K41" s="100"/>
      <c r="L41" s="100"/>
      <c r="M41" s="100"/>
      <c r="N41" s="100"/>
      <c r="O41" s="100"/>
      <c r="P41" s="100"/>
      <c r="Q41" s="100"/>
      <c r="R41" s="100"/>
      <c r="S41" s="132"/>
      <c r="T41" s="2"/>
      <c r="U41" s="7"/>
    </row>
    <row r="42" spans="2:21" x14ac:dyDescent="0.2">
      <c r="B42" s="6"/>
      <c r="C42" s="202"/>
      <c r="D42" s="204" t="s">
        <v>32</v>
      </c>
      <c r="E42" s="33"/>
      <c r="F42" s="33"/>
      <c r="G42" s="36"/>
      <c r="H42" s="100"/>
      <c r="I42" s="100"/>
      <c r="J42" s="100"/>
      <c r="K42" s="100"/>
      <c r="L42" s="100"/>
      <c r="M42" s="100"/>
      <c r="N42" s="100"/>
      <c r="O42" s="100"/>
      <c r="P42" s="100"/>
      <c r="Q42" s="100"/>
      <c r="R42" s="100"/>
      <c r="S42" s="132"/>
      <c r="T42" s="2"/>
      <c r="U42" s="7"/>
    </row>
    <row r="43" spans="2:21" x14ac:dyDescent="0.2">
      <c r="B43" s="6"/>
      <c r="C43" s="205"/>
      <c r="D43" s="51" t="s">
        <v>71</v>
      </c>
      <c r="E43" s="51"/>
      <c r="F43" s="51"/>
      <c r="G43" s="54"/>
      <c r="H43" s="100"/>
      <c r="I43" s="100"/>
      <c r="J43" s="100"/>
      <c r="K43" s="100"/>
      <c r="L43" s="100"/>
      <c r="M43" s="100"/>
      <c r="N43" s="100"/>
      <c r="O43" s="100"/>
      <c r="P43" s="100"/>
      <c r="Q43" s="100"/>
      <c r="R43" s="100"/>
      <c r="S43" s="132"/>
      <c r="T43" s="2"/>
      <c r="U43" s="7"/>
    </row>
    <row r="44" spans="2:21" x14ac:dyDescent="0.2">
      <c r="B44" s="6"/>
      <c r="C44" s="206"/>
      <c r="D44" s="52" t="s">
        <v>84</v>
      </c>
      <c r="E44" s="52"/>
      <c r="F44" s="52"/>
      <c r="G44" s="56"/>
      <c r="H44" s="100"/>
      <c r="I44" s="100"/>
      <c r="J44" s="100"/>
      <c r="K44" s="100"/>
      <c r="L44" s="100"/>
      <c r="M44" s="100"/>
      <c r="N44" s="100"/>
      <c r="O44" s="100"/>
      <c r="P44" s="100"/>
      <c r="Q44" s="100"/>
      <c r="R44" s="100"/>
      <c r="S44" s="132"/>
      <c r="T44" s="2"/>
      <c r="U44" s="7"/>
    </row>
    <row r="45" spans="2:21" x14ac:dyDescent="0.2">
      <c r="B45" s="6"/>
      <c r="C45" s="206"/>
      <c r="D45" s="13" t="s">
        <v>87</v>
      </c>
      <c r="E45" s="13"/>
      <c r="F45" s="13"/>
      <c r="G45" s="10"/>
      <c r="H45" s="100"/>
      <c r="I45" s="100"/>
      <c r="J45" s="100"/>
      <c r="K45" s="100"/>
      <c r="L45" s="100"/>
      <c r="M45" s="100"/>
      <c r="N45" s="100"/>
      <c r="O45" s="100"/>
      <c r="P45" s="100"/>
      <c r="Q45" s="100"/>
      <c r="R45" s="100"/>
      <c r="S45" s="132"/>
      <c r="T45" s="2"/>
      <c r="U45" s="7"/>
    </row>
    <row r="46" spans="2:21" x14ac:dyDescent="0.2">
      <c r="B46" s="6"/>
      <c r="C46" s="206"/>
      <c r="D46" s="13" t="s">
        <v>124</v>
      </c>
      <c r="E46" s="13"/>
      <c r="F46" s="13"/>
      <c r="G46" s="10"/>
      <c r="H46" s="2"/>
      <c r="I46" s="2"/>
      <c r="J46" s="2"/>
      <c r="K46" s="2"/>
      <c r="L46" s="2"/>
      <c r="M46" s="2"/>
      <c r="N46" s="2"/>
      <c r="O46" s="2"/>
      <c r="P46" s="2"/>
      <c r="Q46" s="2"/>
      <c r="R46" s="2"/>
      <c r="S46" s="2"/>
      <c r="T46" s="2"/>
      <c r="U46" s="7"/>
    </row>
    <row r="47" spans="2:21" ht="13.5" thickBot="1" x14ac:dyDescent="0.25">
      <c r="B47" s="6"/>
      <c r="C47" s="207"/>
      <c r="D47" s="58" t="s">
        <v>125</v>
      </c>
      <c r="E47" s="58"/>
      <c r="F47" s="58"/>
      <c r="G47" s="11"/>
      <c r="H47" s="2"/>
      <c r="I47" s="2"/>
      <c r="J47" s="2"/>
      <c r="K47" s="2"/>
      <c r="L47" s="2"/>
      <c r="M47" s="2"/>
      <c r="N47" s="2"/>
      <c r="O47" s="2"/>
      <c r="P47" s="2"/>
      <c r="Q47" s="2"/>
      <c r="R47" s="2"/>
      <c r="S47" s="2"/>
      <c r="T47" s="2"/>
      <c r="U47" s="7"/>
    </row>
    <row r="48" spans="2:21" ht="13.5" thickBot="1" x14ac:dyDescent="0.25">
      <c r="B48" s="8"/>
      <c r="C48" s="9"/>
      <c r="D48" s="9"/>
      <c r="E48" s="9"/>
      <c r="F48" s="9"/>
      <c r="G48" s="9"/>
      <c r="H48" s="9"/>
      <c r="I48" s="9"/>
      <c r="J48" s="9"/>
      <c r="K48" s="9"/>
      <c r="L48" s="9"/>
      <c r="M48" s="9"/>
      <c r="N48" s="9"/>
      <c r="O48" s="9"/>
      <c r="P48" s="9"/>
      <c r="Q48" s="9"/>
      <c r="R48" s="9"/>
      <c r="S48" s="9"/>
      <c r="T48" s="9"/>
      <c r="U48" s="208"/>
    </row>
    <row r="49" spans="3:19" x14ac:dyDescent="0.2">
      <c r="C49" s="164"/>
      <c r="D49" s="165"/>
      <c r="E49" s="164"/>
      <c r="F49" s="135"/>
      <c r="G49" s="135"/>
      <c r="H49" s="135"/>
      <c r="I49" s="135"/>
      <c r="J49" s="135"/>
      <c r="K49" s="135"/>
      <c r="L49" s="135"/>
      <c r="M49" s="135"/>
      <c r="N49" s="135"/>
      <c r="O49" s="135"/>
      <c r="P49" s="135"/>
      <c r="Q49" s="135"/>
      <c r="R49" s="135"/>
      <c r="S49" s="135"/>
    </row>
    <row r="50" spans="3:19" x14ac:dyDescent="0.2">
      <c r="C50" s="121"/>
      <c r="D50" s="298"/>
      <c r="E50" s="121"/>
    </row>
    <row r="51" spans="3:19" x14ac:dyDescent="0.2">
      <c r="C51" s="121"/>
      <c r="D51" s="298"/>
      <c r="E51" s="121"/>
    </row>
    <row r="52" spans="3:19" x14ac:dyDescent="0.2">
      <c r="C52" s="121"/>
      <c r="D52" s="298"/>
      <c r="E52" s="121"/>
    </row>
    <row r="53" spans="3:19" x14ac:dyDescent="0.2">
      <c r="C53" s="121"/>
      <c r="D53" s="298"/>
      <c r="E53" s="125"/>
      <c r="F53" s="126"/>
    </row>
    <row r="54" spans="3:19" x14ac:dyDescent="0.2">
      <c r="C54" s="121"/>
      <c r="D54" s="165"/>
      <c r="E54" s="166"/>
      <c r="F54" s="127"/>
    </row>
    <row r="55" spans="3:19" x14ac:dyDescent="0.2">
      <c r="C55" s="121"/>
      <c r="D55" s="121"/>
      <c r="E55" s="121"/>
    </row>
    <row r="56" spans="3:19" x14ac:dyDescent="0.2">
      <c r="C56" s="121"/>
      <c r="D56" s="121"/>
      <c r="E56" s="121"/>
    </row>
    <row r="57" spans="3:19" x14ac:dyDescent="0.2">
      <c r="C57" s="121"/>
      <c r="D57" s="165"/>
      <c r="E57" s="121"/>
    </row>
    <row r="58" spans="3:19" x14ac:dyDescent="0.2">
      <c r="C58" s="121"/>
      <c r="D58" s="165"/>
      <c r="E58" s="121"/>
    </row>
    <row r="59" spans="3:19" x14ac:dyDescent="0.2">
      <c r="C59" s="121"/>
      <c r="D59" s="165"/>
      <c r="E59" s="121"/>
      <c r="J59" s="126"/>
      <c r="K59" s="126"/>
    </row>
    <row r="85" spans="4:7" ht="13.5" thickBot="1" x14ac:dyDescent="0.25"/>
    <row r="86" spans="4:7" x14ac:dyDescent="0.2">
      <c r="D86" s="32" t="s">
        <v>32</v>
      </c>
      <c r="E86" s="33"/>
      <c r="F86" s="33"/>
      <c r="G86" s="36"/>
    </row>
    <row r="87" spans="4:7" x14ac:dyDescent="0.2">
      <c r="D87" s="53" t="s">
        <v>71</v>
      </c>
      <c r="E87" s="51"/>
      <c r="F87" s="51"/>
      <c r="G87" s="54"/>
    </row>
    <row r="88" spans="4:7" x14ac:dyDescent="0.2">
      <c r="D88" s="55" t="s">
        <v>84</v>
      </c>
      <c r="E88" s="52"/>
      <c r="F88" s="52"/>
      <c r="G88" s="56"/>
    </row>
    <row r="89" spans="4:7" x14ac:dyDescent="0.2">
      <c r="D89" s="12" t="s">
        <v>87</v>
      </c>
      <c r="E89" s="13"/>
      <c r="F89" s="13"/>
      <c r="G89" s="10"/>
    </row>
    <row r="90" spans="4:7" x14ac:dyDescent="0.2">
      <c r="D90" s="12" t="s">
        <v>85</v>
      </c>
      <c r="E90" s="13"/>
      <c r="F90" s="13"/>
      <c r="G90" s="10"/>
    </row>
    <row r="91" spans="4:7" ht="13.5" thickBot="1" x14ac:dyDescent="0.25">
      <c r="D91" s="57" t="s">
        <v>86</v>
      </c>
      <c r="E91" s="58"/>
      <c r="F91" s="58"/>
      <c r="G91" s="11"/>
    </row>
  </sheetData>
  <dataConsolidate/>
  <phoneticPr fontId="0" type="noConversion"/>
  <dataValidations count="2">
    <dataValidation type="list" allowBlank="1" showDropDown="1" showInputMessage="1" showErrorMessage="1" sqref="D57:D59 D41:D45 D86:D89 D49 D54" xr:uid="{00000000-0002-0000-0300-000000000000}">
      <formula1>$D$15:$D$37</formula1>
    </dataValidation>
    <dataValidation allowBlank="1" showDropDown="1" showInputMessage="1" showErrorMessage="1" sqref="C39:Q40" xr:uid="{00000000-0002-0000-0300-000001000000}"/>
  </dataValidations>
  <pageMargins left="0.75" right="0.75" top="1" bottom="1" header="0.5" footer="0.5"/>
  <pageSetup orientation="portrait" horizontalDpi="300"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16">
    <tabColor indexed="51"/>
  </sheetPr>
  <dimension ref="B1:AH134"/>
  <sheetViews>
    <sheetView showZeros="0" workbookViewId="0">
      <selection activeCell="D15" sqref="D15"/>
    </sheetView>
  </sheetViews>
  <sheetFormatPr defaultColWidth="9.140625" defaultRowHeight="12.75" x14ac:dyDescent="0.2"/>
  <cols>
    <col min="1" max="2" width="3.42578125" style="124" customWidth="1"/>
    <col min="3" max="3" width="3.5703125" style="124" customWidth="1"/>
    <col min="4" max="4" width="24" style="124" customWidth="1"/>
    <col min="5" max="5" width="10.42578125" style="124" customWidth="1"/>
    <col min="6" max="7" width="8.85546875" style="124" customWidth="1"/>
    <col min="8" max="31" width="6.5703125" style="124" customWidth="1"/>
    <col min="32" max="32" width="10.5703125" style="124" customWidth="1"/>
    <col min="33" max="33" width="28" style="124" customWidth="1"/>
    <col min="34" max="34" width="3.140625" style="124" customWidth="1"/>
    <col min="35" max="35" width="9.42578125" style="124" customWidth="1"/>
    <col min="36" max="36" width="15.5703125" style="124" customWidth="1"/>
    <col min="37" max="16384" width="9.140625" style="124"/>
  </cols>
  <sheetData>
    <row r="1" spans="2:34" ht="11.25" customHeight="1" thickBot="1" x14ac:dyDescent="0.25"/>
    <row r="2" spans="2:34" ht="13.5" thickBot="1" x14ac:dyDescent="0.25">
      <c r="B2" s="119"/>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5"/>
    </row>
    <row r="3" spans="2:34" ht="18" x14ac:dyDescent="0.25">
      <c r="B3" s="6"/>
      <c r="C3" s="203"/>
      <c r="D3" s="200" t="s">
        <v>92</v>
      </c>
      <c r="E3" s="163"/>
      <c r="F3" s="2"/>
      <c r="G3" s="2"/>
      <c r="H3" s="2"/>
      <c r="I3" s="2"/>
      <c r="J3" s="2"/>
      <c r="K3" s="2"/>
      <c r="L3" s="2"/>
      <c r="M3" s="2"/>
      <c r="N3" s="2"/>
      <c r="O3" s="2"/>
      <c r="P3" s="2"/>
      <c r="Q3" s="2"/>
      <c r="R3" s="2"/>
      <c r="S3" s="2"/>
      <c r="T3" s="2"/>
      <c r="U3" s="2"/>
      <c r="V3" s="2"/>
      <c r="W3" s="2"/>
      <c r="X3" s="2"/>
      <c r="Y3" s="2"/>
      <c r="Z3" s="2"/>
      <c r="AA3" s="2"/>
      <c r="AB3" s="2"/>
      <c r="AC3" s="2"/>
      <c r="AD3" s="2"/>
      <c r="AE3" s="2"/>
      <c r="AF3" s="2"/>
      <c r="AG3" s="2"/>
      <c r="AH3" s="7"/>
    </row>
    <row r="4" spans="2:34" x14ac:dyDescent="0.2">
      <c r="B4" s="6"/>
      <c r="C4" s="170"/>
      <c r="D4" s="66" t="s">
        <v>134</v>
      </c>
      <c r="E4" s="199">
        <f>SUM(E15:E114)</f>
        <v>0</v>
      </c>
      <c r="F4" s="2"/>
      <c r="G4" s="2"/>
      <c r="H4" s="2"/>
      <c r="I4" s="2"/>
      <c r="J4" s="2"/>
      <c r="K4" s="2"/>
      <c r="L4" s="2"/>
      <c r="M4" s="2"/>
      <c r="N4" s="2"/>
      <c r="O4" s="2"/>
      <c r="P4" s="2"/>
      <c r="Q4" s="2"/>
      <c r="R4" s="2"/>
      <c r="S4" s="2"/>
      <c r="T4" s="2"/>
      <c r="U4" s="2"/>
      <c r="V4" s="2"/>
      <c r="W4" s="2"/>
      <c r="X4" s="2"/>
      <c r="Y4" s="2"/>
      <c r="Z4" s="2"/>
      <c r="AA4" s="2"/>
      <c r="AB4" s="2"/>
      <c r="AC4" s="2"/>
      <c r="AD4" s="2"/>
      <c r="AE4" s="2"/>
      <c r="AF4" s="2"/>
      <c r="AG4" s="2"/>
      <c r="AH4" s="7"/>
    </row>
    <row r="5" spans="2:34" ht="12.75" customHeight="1" x14ac:dyDescent="0.2">
      <c r="B5" s="6"/>
      <c r="C5" s="170"/>
      <c r="D5" s="44" t="s">
        <v>101</v>
      </c>
      <c r="E5" s="199">
        <f>SUM(F15:F114)</f>
        <v>0</v>
      </c>
      <c r="F5" s="2"/>
      <c r="G5" s="2"/>
      <c r="H5" s="2"/>
      <c r="I5" s="2"/>
      <c r="J5" s="2"/>
      <c r="K5" s="2"/>
      <c r="L5" s="2"/>
      <c r="M5" s="2"/>
      <c r="N5" s="2"/>
      <c r="O5" s="2"/>
      <c r="P5" s="2"/>
      <c r="Q5" s="2"/>
      <c r="R5" s="2"/>
      <c r="S5" s="2"/>
      <c r="T5" s="2"/>
      <c r="U5" s="2"/>
      <c r="V5" s="2"/>
      <c r="W5" s="2"/>
      <c r="X5" s="2"/>
      <c r="Y5" s="2"/>
      <c r="Z5" s="2"/>
      <c r="AA5" s="2"/>
      <c r="AB5" s="2"/>
      <c r="AC5" s="2"/>
      <c r="AD5" s="2"/>
      <c r="AE5" s="2"/>
      <c r="AF5" s="2"/>
      <c r="AG5" s="2"/>
      <c r="AH5" s="7"/>
    </row>
    <row r="6" spans="2:34" ht="12.75" customHeight="1" x14ac:dyDescent="0.2">
      <c r="B6" s="6"/>
      <c r="C6" s="170"/>
      <c r="D6" s="44" t="s">
        <v>102</v>
      </c>
      <c r="E6" s="199">
        <f>SUM(G15:G114)</f>
        <v>0</v>
      </c>
      <c r="F6" s="2"/>
      <c r="G6" s="2"/>
      <c r="H6" s="2"/>
      <c r="I6" s="2"/>
      <c r="J6" s="2"/>
      <c r="K6" s="2"/>
      <c r="L6" s="2"/>
      <c r="M6" s="2"/>
      <c r="N6" s="2"/>
      <c r="O6" s="2"/>
      <c r="P6" s="2"/>
      <c r="Q6" s="2"/>
      <c r="R6" s="2"/>
      <c r="S6" s="2"/>
      <c r="T6" s="2"/>
      <c r="U6" s="2"/>
      <c r="V6" s="2"/>
      <c r="W6" s="2"/>
      <c r="X6" s="2"/>
      <c r="Y6" s="2"/>
      <c r="Z6" s="2"/>
      <c r="AA6" s="2"/>
      <c r="AB6" s="2"/>
      <c r="AC6" s="2"/>
      <c r="AD6" s="2"/>
      <c r="AE6" s="2"/>
      <c r="AF6" s="2"/>
      <c r="AG6" s="2"/>
      <c r="AH6" s="7"/>
    </row>
    <row r="7" spans="2:34" ht="12.75" customHeight="1" x14ac:dyDescent="0.2">
      <c r="B7" s="6"/>
      <c r="C7" s="170"/>
      <c r="D7" s="201"/>
      <c r="E7" s="197"/>
      <c r="F7" s="2"/>
      <c r="G7" s="2"/>
      <c r="H7" s="2"/>
      <c r="I7" s="2"/>
      <c r="J7" s="2"/>
      <c r="K7" s="2"/>
      <c r="L7" s="2"/>
      <c r="M7" s="2"/>
      <c r="N7" s="2"/>
      <c r="O7" s="2"/>
      <c r="P7" s="2"/>
      <c r="Q7" s="2"/>
      <c r="R7" s="2"/>
      <c r="S7" s="2"/>
      <c r="T7" s="2"/>
      <c r="U7" s="2"/>
      <c r="V7" s="2"/>
      <c r="W7" s="2"/>
      <c r="X7" s="2"/>
      <c r="Y7" s="2"/>
      <c r="Z7" s="2"/>
      <c r="AA7" s="2"/>
      <c r="AB7" s="2"/>
      <c r="AC7" s="2"/>
      <c r="AD7" s="2"/>
      <c r="AE7" s="2"/>
      <c r="AF7" s="2"/>
      <c r="AG7" s="2"/>
      <c r="AH7" s="7"/>
    </row>
    <row r="8" spans="2:34" ht="12.75" customHeight="1" x14ac:dyDescent="0.2">
      <c r="B8" s="6"/>
      <c r="C8" s="170"/>
      <c r="D8" s="201"/>
      <c r="E8" s="197"/>
      <c r="F8" s="2"/>
      <c r="G8" s="2"/>
      <c r="H8" s="2"/>
      <c r="I8" s="2"/>
      <c r="J8" s="2"/>
      <c r="K8" s="2"/>
      <c r="L8" s="2"/>
      <c r="M8" s="2"/>
      <c r="N8" s="2"/>
      <c r="O8" s="2"/>
      <c r="P8" s="2"/>
      <c r="Q8" s="2"/>
      <c r="R8" s="2"/>
      <c r="S8" s="2"/>
      <c r="T8" s="2"/>
      <c r="U8" s="2"/>
      <c r="V8" s="2"/>
      <c r="W8" s="2"/>
      <c r="X8" s="2"/>
      <c r="Y8" s="2"/>
      <c r="Z8" s="2"/>
      <c r="AA8" s="2"/>
      <c r="AB8" s="2"/>
      <c r="AC8" s="2"/>
      <c r="AD8" s="2"/>
      <c r="AE8" s="2"/>
      <c r="AF8" s="2"/>
      <c r="AG8" s="2"/>
      <c r="AH8" s="7"/>
    </row>
    <row r="9" spans="2:34" ht="12.75" customHeight="1" x14ac:dyDescent="0.2">
      <c r="B9" s="6"/>
      <c r="C9" s="170"/>
      <c r="D9" s="201"/>
      <c r="E9" s="197"/>
      <c r="F9" s="2"/>
      <c r="G9" s="2"/>
      <c r="H9" s="2"/>
      <c r="I9" s="2"/>
      <c r="J9" s="2"/>
      <c r="K9" s="2"/>
      <c r="L9" s="2"/>
      <c r="M9" s="2"/>
      <c r="N9" s="2"/>
      <c r="O9" s="2"/>
      <c r="P9" s="2"/>
      <c r="Q9" s="2"/>
      <c r="R9" s="2"/>
      <c r="S9" s="2"/>
      <c r="T9" s="2"/>
      <c r="U9" s="2"/>
      <c r="V9" s="2"/>
      <c r="W9" s="2"/>
      <c r="X9" s="2"/>
      <c r="Y9" s="2"/>
      <c r="Z9" s="2"/>
      <c r="AA9" s="2"/>
      <c r="AB9" s="2"/>
      <c r="AC9" s="2"/>
      <c r="AD9" s="2"/>
      <c r="AE9" s="2"/>
      <c r="AF9" s="2"/>
      <c r="AG9" s="2"/>
      <c r="AH9" s="7"/>
    </row>
    <row r="10" spans="2:34" ht="12.75" customHeight="1" x14ac:dyDescent="0.2">
      <c r="B10" s="6"/>
      <c r="C10" s="170"/>
      <c r="D10" s="201"/>
      <c r="E10" s="197"/>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7"/>
    </row>
    <row r="11" spans="2:34" ht="12.75" customHeight="1" thickBot="1" x14ac:dyDescent="0.25">
      <c r="B11" s="6"/>
      <c r="C11" s="172"/>
      <c r="D11" s="219"/>
      <c r="E11" s="198"/>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7"/>
    </row>
    <row r="12" spans="2:34" ht="12.75" customHeight="1" thickBot="1" x14ac:dyDescent="0.25">
      <c r="B12" s="6"/>
      <c r="C12" s="2"/>
      <c r="D12" s="34"/>
      <c r="E12" s="34"/>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7"/>
    </row>
    <row r="13" spans="2:34" ht="18.75" customHeight="1" thickBot="1" x14ac:dyDescent="0.25">
      <c r="B13" s="6"/>
      <c r="C13" s="2"/>
      <c r="D13" s="34"/>
      <c r="E13" s="34"/>
      <c r="F13" s="34"/>
      <c r="G13" s="34"/>
      <c r="H13" s="388" t="s">
        <v>19</v>
      </c>
      <c r="I13" s="386"/>
      <c r="J13" s="385" t="s">
        <v>20</v>
      </c>
      <c r="K13" s="386"/>
      <c r="L13" s="385" t="s">
        <v>21</v>
      </c>
      <c r="M13" s="386"/>
      <c r="N13" s="385" t="s">
        <v>7</v>
      </c>
      <c r="O13" s="386"/>
      <c r="P13" s="385" t="s">
        <v>8</v>
      </c>
      <c r="Q13" s="386"/>
      <c r="R13" s="385" t="s">
        <v>137</v>
      </c>
      <c r="S13" s="386"/>
      <c r="T13" s="385" t="s">
        <v>10</v>
      </c>
      <c r="U13" s="386"/>
      <c r="V13" s="385" t="s">
        <v>11</v>
      </c>
      <c r="W13" s="386"/>
      <c r="X13" s="385" t="s">
        <v>12</v>
      </c>
      <c r="Y13" s="389"/>
      <c r="Z13" s="385" t="s">
        <v>13</v>
      </c>
      <c r="AA13" s="386"/>
      <c r="AB13" s="385" t="s">
        <v>14</v>
      </c>
      <c r="AC13" s="386"/>
      <c r="AD13" s="385" t="s">
        <v>15</v>
      </c>
      <c r="AE13" s="387"/>
      <c r="AF13" s="2"/>
      <c r="AG13" s="2"/>
      <c r="AH13" s="7"/>
    </row>
    <row r="14" spans="2:34" ht="12.75" customHeight="1" x14ac:dyDescent="0.2">
      <c r="B14" s="6"/>
      <c r="C14" s="195" t="s">
        <v>103</v>
      </c>
      <c r="D14" s="288" t="s">
        <v>123</v>
      </c>
      <c r="E14" s="291" t="s">
        <v>138</v>
      </c>
      <c r="F14" s="133" t="s">
        <v>139</v>
      </c>
      <c r="G14" s="293" t="s">
        <v>94</v>
      </c>
      <c r="H14" s="292" t="s">
        <v>135</v>
      </c>
      <c r="I14" s="282" t="s">
        <v>136</v>
      </c>
      <c r="J14" s="282" t="s">
        <v>135</v>
      </c>
      <c r="K14" s="282" t="s">
        <v>136</v>
      </c>
      <c r="L14" s="282" t="s">
        <v>135</v>
      </c>
      <c r="M14" s="282" t="s">
        <v>136</v>
      </c>
      <c r="N14" s="282" t="s">
        <v>135</v>
      </c>
      <c r="O14" s="282" t="s">
        <v>136</v>
      </c>
      <c r="P14" s="282" t="s">
        <v>135</v>
      </c>
      <c r="Q14" s="282" t="s">
        <v>136</v>
      </c>
      <c r="R14" s="282" t="s">
        <v>135</v>
      </c>
      <c r="S14" s="282" t="s">
        <v>136</v>
      </c>
      <c r="T14" s="282" t="s">
        <v>135</v>
      </c>
      <c r="U14" s="282" t="s">
        <v>136</v>
      </c>
      <c r="V14" s="282" t="s">
        <v>135</v>
      </c>
      <c r="W14" s="282" t="s">
        <v>136</v>
      </c>
      <c r="X14" s="282" t="s">
        <v>135</v>
      </c>
      <c r="Y14" s="282" t="s">
        <v>136</v>
      </c>
      <c r="Z14" s="282" t="s">
        <v>135</v>
      </c>
      <c r="AA14" s="282" t="s">
        <v>136</v>
      </c>
      <c r="AB14" s="282" t="s">
        <v>135</v>
      </c>
      <c r="AC14" s="282" t="s">
        <v>136</v>
      </c>
      <c r="AD14" s="282" t="s">
        <v>135</v>
      </c>
      <c r="AE14" s="283" t="s">
        <v>136</v>
      </c>
      <c r="AF14" s="280" t="s">
        <v>94</v>
      </c>
      <c r="AG14" s="156" t="s">
        <v>93</v>
      </c>
      <c r="AH14" s="7"/>
    </row>
    <row r="15" spans="2:34" ht="12.75" customHeight="1" x14ac:dyDescent="0.2">
      <c r="B15" s="6"/>
      <c r="C15" s="187">
        <v>1</v>
      </c>
      <c r="D15" s="289" t="s">
        <v>126</v>
      </c>
      <c r="E15" s="284">
        <f>SUM(H15,J15,L15,N15,P15,R15,T15,V15,X15,Z15,AB15,AD15)</f>
        <v>0</v>
      </c>
      <c r="F15" s="154">
        <f>SUM(I15,K15,M15,O15,Q15,S15,U15,W15,Y15,AA15,AC15,AE15)</f>
        <v>0</v>
      </c>
      <c r="G15" s="224">
        <f>SUM(E15-F15)</f>
        <v>0</v>
      </c>
      <c r="H15" s="154">
        <f>SUMPRODUCT((Januar!$G$15:$G$58=Lagerstyring!D15)*(Januar!$H$15:$H$58)*(Januar!$I$15:$I$58&gt;0))</f>
        <v>0</v>
      </c>
      <c r="I15" s="279">
        <f>SUMPRODUCT((Januar!$G$15:$G$58=Lagerstyring!D15)*(Januar!$H$15:$H$58)*(Januar!$K$15:$K$58&gt;0))</f>
        <v>0</v>
      </c>
      <c r="J15" s="278">
        <f>SUMPRODUCT((Februar!$G$15:$G$75=Lagerstyring!D15)*(Februar!$H$15:$H$75)*(Februar!$I$15:$I$75&gt;0))</f>
        <v>0</v>
      </c>
      <c r="K15" s="279">
        <f>SUMPRODUCT((Februar!$G$15:$G$75=Lagerstyring!D15)*(Februar!$H$15:$H$75)*(Februar!$K$15:$K$75&gt;0))</f>
        <v>0</v>
      </c>
      <c r="L15" s="278">
        <f>SUMPRODUCT((Marts!$G$15:$G$100=Lagerstyring!D15)*(Marts!$H$15:$H$100)*(Marts!$I$15:$I$100&gt;0))</f>
        <v>0</v>
      </c>
      <c r="M15" s="279">
        <f>SUMPRODUCT((Marts!$G$15:$G$100=Lagerstyring!D15)*(Marts!$H$15:$H$100)*(Marts!$K$15:$K$100&gt;0))</f>
        <v>0</v>
      </c>
      <c r="N15" s="278">
        <f>SUMPRODUCT((April!$G$15:$G$78=Lagerstyring!D15)*(April!$H$15:$H$78)*(April!$I$15:$I$78&gt;0))</f>
        <v>0</v>
      </c>
      <c r="O15" s="279">
        <f>SUMPRODUCT((April!$G$15:$G$78=Lagerstyring!D15)*(April!$H$15:$H$78)*(April!$K$15:$K$78&gt;0))</f>
        <v>0</v>
      </c>
      <c r="P15" s="278">
        <f>SUMPRODUCT((Maj!$G$15:$G$82=Lagerstyring!D15)*(Maj!$H$15:$H$82)*(Maj!$I$15:$I$82&gt;0))</f>
        <v>0</v>
      </c>
      <c r="Q15" s="279">
        <f>SUMPRODUCT((Maj!$G$15:$G$82=Lagerstyring!D15)*(Maj!$H$15:$H$82)*(Maj!$K$15:$K$82&gt;0))</f>
        <v>0</v>
      </c>
      <c r="R15" s="278">
        <f>SUMPRODUCT((Juni!$G$15:$G$80=Lagerstyring!D15)*(Juni!$H$15:$H$80)*(Juni!$I$15:$I$80&gt;0))</f>
        <v>0</v>
      </c>
      <c r="S15" s="279">
        <f>SUMPRODUCT((Juni!$G$15:$G$80=Lagerstyring!D15)*(Juni!$H$15:$H$80)*(Juni!$K$15:$K$80&gt;0))</f>
        <v>0</v>
      </c>
      <c r="T15" s="278">
        <f>SUMPRODUCT((Juli!$G$15:$G$77=Lagerstyring!D15)*(Juli!$H$15:$H$77)*(Juli!$I$15:$I$77&gt;0))</f>
        <v>0</v>
      </c>
      <c r="U15" s="279">
        <f>SUMPRODUCT((Juli!$G$15:$G$77=Lagerstyring!D15)*(Juli!$H$15:$H$77)*(Juli!$K$15:$K$77&gt;0))</f>
        <v>0</v>
      </c>
      <c r="V15" s="278">
        <f>SUMPRODUCT((August!$G$15:$G$79=Lagerstyring!D15)*(August!$H$15:$H$79)*(August!$I$15:$I$79&gt;0))</f>
        <v>0</v>
      </c>
      <c r="W15" s="279">
        <f>SUMPRODUCT((August!$G$15:$G$79=Lagerstyring!D15)*(August!$H$15:$H$79)*(August!$K$15:$K$79&gt;0))</f>
        <v>0</v>
      </c>
      <c r="X15" s="278">
        <f>SUMPRODUCT((September!$G$15:$G$85=Lagerstyring!D15)*(September!$H$15:$H$85)*(September!$I$15:$I$85&gt;0))</f>
        <v>0</v>
      </c>
      <c r="Y15" s="279">
        <f>SUMPRODUCT((September!$G$15:$G$85=Lagerstyring!D15)*(September!$H$15:$H$85)*(September!$K$15:$K$85&gt;0))</f>
        <v>0</v>
      </c>
      <c r="Z15" s="278">
        <f>SUMPRODUCT((Oktober!$G$15:$G$87=Lagerstyring!D15)*(Oktober!$H$15:$H$87)*(Oktober!$I$15:$I$87&gt;0))</f>
        <v>0</v>
      </c>
      <c r="AA15" s="279">
        <f>SUMPRODUCT((Oktober!$G$15:$G$87=Lagerstyring!D15)*(Oktober!$H$15:$H$87)*(Oktober!$K$15:$K$87&gt;0))</f>
        <v>0</v>
      </c>
      <c r="AB15" s="278">
        <f>SUMPRODUCT((November!$G$15:$G$74=Lagerstyring!D15)*(November!$H$15:$H$74)*(November!$I$15:$I$74&gt;0))</f>
        <v>0</v>
      </c>
      <c r="AC15" s="279">
        <f>SUMPRODUCT((November!$G$15:$G$74=Lagerstyring!D15)*(November!$H$15:$H$74)*(November!$K$15:$K$74&gt;0))</f>
        <v>0</v>
      </c>
      <c r="AD15" s="278">
        <f>SUMPRODUCT((December!$G$15:$G$63=Lagerstyring!D15)*(December!$H$15:$H$63)*(December!$I$15:$I$63&gt;0))</f>
        <v>0</v>
      </c>
      <c r="AE15" s="224">
        <f>SUMPRODUCT((December!$G$15:$G$63=Lagerstyring!D15)*(December!$H$15:$H$63)*(December!$K$15:$K$63&gt;0))</f>
        <v>0</v>
      </c>
      <c r="AF15" s="281">
        <f>SUM(G15)</f>
        <v>0</v>
      </c>
      <c r="AG15" s="155" t="str">
        <f>(D15)</f>
        <v>Skriv dine varer ind her!</v>
      </c>
      <c r="AH15" s="7"/>
    </row>
    <row r="16" spans="2:34" ht="12.75" customHeight="1" x14ac:dyDescent="0.2">
      <c r="B16" s="6"/>
      <c r="C16" s="187">
        <v>2</v>
      </c>
      <c r="D16" s="289" t="s">
        <v>126</v>
      </c>
      <c r="E16" s="284">
        <f t="shared" ref="E16:E23" si="0">SUM(H16,J16,L16,N16,P16,R16,T16,V16,X16,Z16,AB16,AD16)</f>
        <v>0</v>
      </c>
      <c r="F16" s="154">
        <f t="shared" ref="F16:F23" si="1">SUM(I16,K16,M16,O16,Q16,S16,U16,W16,Y16,AA16,AC16,AE16)</f>
        <v>0</v>
      </c>
      <c r="G16" s="224">
        <f t="shared" ref="G16:G23" si="2">SUM(E16-F16)</f>
        <v>0</v>
      </c>
      <c r="H16" s="154">
        <f>SUMPRODUCT((Januar!$G$15:$G$58=Lagerstyring!D16)*(Januar!$H$15:$H$58)*(Januar!$I$15:$I$58&gt;0))</f>
        <v>0</v>
      </c>
      <c r="I16" s="279">
        <f>SUMPRODUCT((Januar!$G$15:$G$58=Lagerstyring!D16)*(Januar!$H$15:$H$58)*(Januar!$K$15:$K$58&gt;0))</f>
        <v>0</v>
      </c>
      <c r="J16" s="278">
        <f>SUMPRODUCT((Februar!$G$15:$G$75=Lagerstyring!D16)*(Februar!$H$15:$H$75)*(Februar!$I$15:$I$75&gt;0))</f>
        <v>0</v>
      </c>
      <c r="K16" s="279">
        <f>SUMPRODUCT((Februar!$G$15:$G$75=Lagerstyring!D16)*(Februar!$H$15:$H$75)*(Februar!$K$15:$K$75&gt;0))</f>
        <v>0</v>
      </c>
      <c r="L16" s="278">
        <f>SUMPRODUCT((Marts!$G$15:$G$100=Lagerstyring!D16)*(Marts!$H$15:$H$100)*(Marts!$I$15:$I$100&gt;0))</f>
        <v>0</v>
      </c>
      <c r="M16" s="279">
        <f>SUMPRODUCT((Marts!$G$15:$G$100=Lagerstyring!D16)*(Marts!$H$15:$H$100)*(Marts!$K$15:$K$100&gt;0))</f>
        <v>0</v>
      </c>
      <c r="N16" s="278">
        <f>SUMPRODUCT((April!$G$15:$G$78=Lagerstyring!D16)*(April!$H$15:$H$78)*(April!$I$15:$I$78&gt;0))</f>
        <v>0</v>
      </c>
      <c r="O16" s="279">
        <f>SUMPRODUCT((April!$G$15:$G$78=Lagerstyring!D16)*(April!$H$15:$H$78)*(April!$K$15:$K$78&gt;0))</f>
        <v>0</v>
      </c>
      <c r="P16" s="278">
        <f>SUMPRODUCT((Maj!$G$15:$G$82=Lagerstyring!D16)*(Maj!$H$15:$H$82)*(Maj!$I$15:$I$82&gt;0))</f>
        <v>0</v>
      </c>
      <c r="Q16" s="279">
        <f>SUMPRODUCT((Maj!$G$15:$G$82=Lagerstyring!D16)*(Maj!$H$15:$H$82)*(Maj!$K$15:$K$82&gt;0))</f>
        <v>0</v>
      </c>
      <c r="R16" s="278">
        <f>SUMPRODUCT((Juni!$G$15:$G$80=Lagerstyring!D16)*(Juni!$H$15:$H$80)*(Juni!$I$15:$I$80&gt;0))</f>
        <v>0</v>
      </c>
      <c r="S16" s="279">
        <f>SUMPRODUCT((Juni!$G$15:$G$80=Lagerstyring!D16)*(Juni!$H$15:$H$80)*(Juni!$K$15:$K$80&gt;0))</f>
        <v>0</v>
      </c>
      <c r="T16" s="278">
        <f>SUMPRODUCT((Juli!$G$15:$G$77=Lagerstyring!D16)*(Juli!$H$15:$H$77)*(Juli!$I$15:$I$77&gt;0))</f>
        <v>0</v>
      </c>
      <c r="U16" s="279">
        <f>SUMPRODUCT((Juli!$G$15:$G$77=Lagerstyring!D16)*(Juli!$H$15:$H$77)*(Juli!$K$15:$K$77&gt;0))</f>
        <v>0</v>
      </c>
      <c r="V16" s="278">
        <f>SUMPRODUCT((August!$G$15:$G$79=Lagerstyring!D16)*(August!$H$15:$H$79)*(August!$I$15:$I$79&gt;0))</f>
        <v>0</v>
      </c>
      <c r="W16" s="279">
        <f>SUMPRODUCT((August!$G$15:$G$79=Lagerstyring!D16)*(August!$H$15:$H$79)*(August!$K$15:$K$79&gt;0))</f>
        <v>0</v>
      </c>
      <c r="X16" s="278">
        <f>SUMPRODUCT((September!$G$15:$G$85=Lagerstyring!D16)*(September!$H$15:$H$85)*(September!$I$15:$I$85&gt;0))</f>
        <v>0</v>
      </c>
      <c r="Y16" s="279">
        <f>SUMPRODUCT((September!$G$15:$G$85=Lagerstyring!D16)*(September!$H$15:$H$85)*(September!$K$15:$K$85&gt;0))</f>
        <v>0</v>
      </c>
      <c r="Z16" s="278">
        <f>SUMPRODUCT((Oktober!$G$15:$G$87=Lagerstyring!D16)*(Oktober!$H$15:$H$87)*(Oktober!$I$15:$I$87&gt;0))</f>
        <v>0</v>
      </c>
      <c r="AA16" s="279">
        <f>SUMPRODUCT((Oktober!$G$15:$G$87=Lagerstyring!D16)*(Oktober!$H$15:$H$87)*(Oktober!$K$15:$K$87&gt;0))</f>
        <v>0</v>
      </c>
      <c r="AB16" s="278">
        <f>SUMPRODUCT((November!$G$15:$G$74=Lagerstyring!D16)*(November!$H$15:$H$74)*(November!$I$15:$I$74&gt;0))</f>
        <v>0</v>
      </c>
      <c r="AC16" s="279">
        <f>SUMPRODUCT((November!$G$15:$G$74=Lagerstyring!D16)*(November!$H$15:$H$74)*(November!$K$15:$K$74&gt;0))</f>
        <v>0</v>
      </c>
      <c r="AD16" s="278">
        <f>SUMPRODUCT((December!$G$15:$G$63=Lagerstyring!D16)*(December!$H$15:$H$63)*(December!$I$15:$I$63&gt;0))</f>
        <v>0</v>
      </c>
      <c r="AE16" s="224">
        <f>SUMPRODUCT((December!$G$15:$G$63=Lagerstyring!D16)*(December!$H$15:$H$63)*(December!$K$15:$K$63&gt;0))</f>
        <v>0</v>
      </c>
      <c r="AF16" s="281">
        <f t="shared" ref="AF16:AF23" si="3">SUM(G16)</f>
        <v>0</v>
      </c>
      <c r="AG16" s="155" t="str">
        <f t="shared" ref="AG16:AG23" si="4">(D16)</f>
        <v>Skriv dine varer ind her!</v>
      </c>
      <c r="AH16" s="7"/>
    </row>
    <row r="17" spans="2:34" ht="12.75" customHeight="1" x14ac:dyDescent="0.2">
      <c r="B17" s="6"/>
      <c r="C17" s="187">
        <v>3</v>
      </c>
      <c r="D17" s="289" t="s">
        <v>126</v>
      </c>
      <c r="E17" s="284">
        <f t="shared" si="0"/>
        <v>0</v>
      </c>
      <c r="F17" s="154">
        <f t="shared" si="1"/>
        <v>0</v>
      </c>
      <c r="G17" s="224">
        <f t="shared" si="2"/>
        <v>0</v>
      </c>
      <c r="H17" s="154">
        <f>SUMPRODUCT((Januar!$G$15:$G$58=Lagerstyring!D17)*(Januar!$H$15:$H$58)*(Januar!$I$15:$I$58&gt;0))</f>
        <v>0</v>
      </c>
      <c r="I17" s="279">
        <f>SUMPRODUCT((Januar!$G$15:$G$58=Lagerstyring!D17)*(Januar!$H$15:$H$58)*(Januar!$K$15:$K$58&gt;0))</f>
        <v>0</v>
      </c>
      <c r="J17" s="278">
        <f>SUMPRODUCT((Februar!$G$15:$G$75=Lagerstyring!D17)*(Februar!$H$15:$H$75)*(Februar!$I$15:$I$75&gt;0))</f>
        <v>0</v>
      </c>
      <c r="K17" s="279">
        <f>SUMPRODUCT((Februar!$G$15:$G$75=Lagerstyring!D17)*(Februar!$H$15:$H$75)*(Februar!$K$15:$K$75&gt;0))</f>
        <v>0</v>
      </c>
      <c r="L17" s="278">
        <f>SUMPRODUCT((Marts!$G$15:$G$100=Lagerstyring!D17)*(Marts!$H$15:$H$100)*(Marts!$I$15:$I$100&gt;0))</f>
        <v>0</v>
      </c>
      <c r="M17" s="279">
        <f>SUMPRODUCT((Marts!$G$15:$G$100=Lagerstyring!D17)*(Marts!$H$15:$H$100)*(Marts!$K$15:$K$100&gt;0))</f>
        <v>0</v>
      </c>
      <c r="N17" s="278">
        <f>SUMPRODUCT((April!$G$15:$G$78=Lagerstyring!D17)*(April!$H$15:$H$78)*(April!$I$15:$I$78&gt;0))</f>
        <v>0</v>
      </c>
      <c r="O17" s="279">
        <f>SUMPRODUCT((April!$G$15:$G$78=Lagerstyring!D17)*(April!$H$15:$H$78)*(April!$K$15:$K$78&gt;0))</f>
        <v>0</v>
      </c>
      <c r="P17" s="278">
        <f>SUMPRODUCT((Maj!$G$15:$G$82=Lagerstyring!D17)*(Maj!$H$15:$H$82)*(Maj!$I$15:$I$82&gt;0))</f>
        <v>0</v>
      </c>
      <c r="Q17" s="279">
        <f>SUMPRODUCT((Maj!$G$15:$G$82=Lagerstyring!D17)*(Maj!$H$15:$H$82)*(Maj!$K$15:$K$82&gt;0))</f>
        <v>0</v>
      </c>
      <c r="R17" s="278">
        <f>SUMPRODUCT((Juni!$G$15:$G$80=Lagerstyring!D17)*(Juni!$H$15:$H$80)*(Juni!$I$15:$I$80&gt;0))</f>
        <v>0</v>
      </c>
      <c r="S17" s="279">
        <f>SUMPRODUCT((Juni!$G$15:$G$80=Lagerstyring!D17)*(Juni!$H$15:$H$80)*(Juni!$K$15:$K$80&gt;0))</f>
        <v>0</v>
      </c>
      <c r="T17" s="278">
        <f>SUMPRODUCT((Juli!$G$15:$G$77=Lagerstyring!D17)*(Juli!$H$15:$H$77)*(Juli!$I$15:$I$77&gt;0))</f>
        <v>0</v>
      </c>
      <c r="U17" s="279">
        <f>SUMPRODUCT((Juli!$G$15:$G$77=Lagerstyring!D17)*(Juli!$H$15:$H$77)*(Juli!$K$15:$K$77&gt;0))</f>
        <v>0</v>
      </c>
      <c r="V17" s="278">
        <f>SUMPRODUCT((August!$G$15:$G$79=Lagerstyring!D17)*(August!$H$15:$H$79)*(August!$I$15:$I$79&gt;0))</f>
        <v>0</v>
      </c>
      <c r="W17" s="279">
        <f>SUMPRODUCT((August!$G$15:$G$79=Lagerstyring!D17)*(August!$H$15:$H$79)*(August!$K$15:$K$79&gt;0))</f>
        <v>0</v>
      </c>
      <c r="X17" s="278">
        <f>SUMPRODUCT((September!$G$15:$G$85=Lagerstyring!D17)*(September!$H$15:$H$85)*(September!$I$15:$I$85&gt;0))</f>
        <v>0</v>
      </c>
      <c r="Y17" s="279">
        <f>SUMPRODUCT((September!$G$15:$G$85=Lagerstyring!D17)*(September!$H$15:$H$85)*(September!$K$15:$K$85&gt;0))</f>
        <v>0</v>
      </c>
      <c r="Z17" s="278">
        <f>SUMPRODUCT((Oktober!$G$15:$G$87=Lagerstyring!D17)*(Oktober!$H$15:$H$87)*(Oktober!$I$15:$I$87&gt;0))</f>
        <v>0</v>
      </c>
      <c r="AA17" s="279">
        <f>SUMPRODUCT((Oktober!$G$15:$G$87=Lagerstyring!D17)*(Oktober!$H$15:$H$87)*(Oktober!$K$15:$K$87&gt;0))</f>
        <v>0</v>
      </c>
      <c r="AB17" s="278">
        <f>SUMPRODUCT((November!$G$15:$G$74=Lagerstyring!D17)*(November!$H$15:$H$74)*(November!$I$15:$I$74&gt;0))</f>
        <v>0</v>
      </c>
      <c r="AC17" s="279">
        <f>SUMPRODUCT((November!$G$15:$G$74=Lagerstyring!D17)*(November!$H$15:$H$74)*(November!$K$15:$K$74&gt;0))</f>
        <v>0</v>
      </c>
      <c r="AD17" s="278">
        <f>SUMPRODUCT((December!$G$15:$G$63=Lagerstyring!D17)*(December!$H$15:$H$63)*(December!$I$15:$I$63&gt;0))</f>
        <v>0</v>
      </c>
      <c r="AE17" s="224">
        <f>SUMPRODUCT((December!$G$15:$G$63=Lagerstyring!D17)*(December!$H$15:$H$63)*(December!$K$15:$K$63&gt;0))</f>
        <v>0</v>
      </c>
      <c r="AF17" s="281">
        <f t="shared" si="3"/>
        <v>0</v>
      </c>
      <c r="AG17" s="155" t="str">
        <f t="shared" si="4"/>
        <v>Skriv dine varer ind her!</v>
      </c>
      <c r="AH17" s="7"/>
    </row>
    <row r="18" spans="2:34" ht="12.75" customHeight="1" x14ac:dyDescent="0.2">
      <c r="B18" s="6"/>
      <c r="C18" s="187">
        <v>4</v>
      </c>
      <c r="D18" s="289" t="s">
        <v>126</v>
      </c>
      <c r="E18" s="284">
        <f t="shared" si="0"/>
        <v>0</v>
      </c>
      <c r="F18" s="154">
        <f t="shared" si="1"/>
        <v>0</v>
      </c>
      <c r="G18" s="224">
        <f t="shared" si="2"/>
        <v>0</v>
      </c>
      <c r="H18" s="154">
        <f>SUMPRODUCT((Januar!$G$15:$G$58=Lagerstyring!D18)*(Januar!$H$15:$H$58)*(Januar!$I$15:$I$58&gt;0))</f>
        <v>0</v>
      </c>
      <c r="I18" s="279">
        <f>SUMPRODUCT((Januar!$G$15:$G$58=Lagerstyring!D18)*(Januar!$H$15:$H$58)*(Januar!$K$15:$K$58&gt;0))</f>
        <v>0</v>
      </c>
      <c r="J18" s="278">
        <f>SUMPRODUCT((Februar!$G$15:$G$75=Lagerstyring!D18)*(Februar!$H$15:$H$75)*(Februar!$I$15:$I$75&gt;0))</f>
        <v>0</v>
      </c>
      <c r="K18" s="279">
        <f>SUMPRODUCT((Februar!$G$15:$G$75=Lagerstyring!D18)*(Februar!$H$15:$H$75)*(Februar!$K$15:$K$75&gt;0))</f>
        <v>0</v>
      </c>
      <c r="L18" s="278">
        <f>SUMPRODUCT((Marts!$G$15:$G$100=Lagerstyring!D18)*(Marts!$H$15:$H$100)*(Marts!$I$15:$I$100&gt;0))</f>
        <v>0</v>
      </c>
      <c r="M18" s="279">
        <f>SUMPRODUCT((Marts!$G$15:$G$100=Lagerstyring!D18)*(Marts!$H$15:$H$100)*(Marts!$K$15:$K$100&gt;0))</f>
        <v>0</v>
      </c>
      <c r="N18" s="278">
        <f>SUMPRODUCT((April!$G$15:$G$78=Lagerstyring!D18)*(April!$H$15:$H$78)*(April!$I$15:$I$78&gt;0))</f>
        <v>0</v>
      </c>
      <c r="O18" s="279">
        <f>SUMPRODUCT((April!$G$15:$G$78=Lagerstyring!D18)*(April!$H$15:$H$78)*(April!$K$15:$K$78&gt;0))</f>
        <v>0</v>
      </c>
      <c r="P18" s="278">
        <f>SUMPRODUCT((Maj!$G$15:$G$82=Lagerstyring!D18)*(Maj!$H$15:$H$82)*(Maj!$I$15:$I$82&gt;0))</f>
        <v>0</v>
      </c>
      <c r="Q18" s="279">
        <f>SUMPRODUCT((Maj!$G$15:$G$82=Lagerstyring!D18)*(Maj!$H$15:$H$82)*(Maj!$K$15:$K$82&gt;0))</f>
        <v>0</v>
      </c>
      <c r="R18" s="278">
        <f>SUMPRODUCT((Juni!$G$15:$G$80=Lagerstyring!D18)*(Juni!$H$15:$H$80)*(Juni!$I$15:$I$80&gt;0))</f>
        <v>0</v>
      </c>
      <c r="S18" s="279">
        <f>SUMPRODUCT((Juni!$G$15:$G$80=Lagerstyring!D18)*(Juni!$H$15:$H$80)*(Juni!$K$15:$K$80&gt;0))</f>
        <v>0</v>
      </c>
      <c r="T18" s="278">
        <f>SUMPRODUCT((Juli!$G$15:$G$77=Lagerstyring!D18)*(Juli!$H$15:$H$77)*(Juli!$I$15:$I$77&gt;0))</f>
        <v>0</v>
      </c>
      <c r="U18" s="279">
        <f>SUMPRODUCT((Juli!$G$15:$G$77=Lagerstyring!D18)*(Juli!$H$15:$H$77)*(Juli!$K$15:$K$77&gt;0))</f>
        <v>0</v>
      </c>
      <c r="V18" s="278">
        <f>SUMPRODUCT((August!$G$15:$G$79=Lagerstyring!D18)*(August!$H$15:$H$79)*(August!$I$15:$I$79&gt;0))</f>
        <v>0</v>
      </c>
      <c r="W18" s="279">
        <f>SUMPRODUCT((August!$G$15:$G$79=Lagerstyring!D18)*(August!$H$15:$H$79)*(August!$K$15:$K$79&gt;0))</f>
        <v>0</v>
      </c>
      <c r="X18" s="278">
        <f>SUMPRODUCT((September!$G$15:$G$85=Lagerstyring!D18)*(September!$H$15:$H$85)*(September!$I$15:$I$85&gt;0))</f>
        <v>0</v>
      </c>
      <c r="Y18" s="279">
        <f>SUMPRODUCT((September!$G$15:$G$85=Lagerstyring!D18)*(September!$H$15:$H$85)*(September!$K$15:$K$85&gt;0))</f>
        <v>0</v>
      </c>
      <c r="Z18" s="278">
        <f>SUMPRODUCT((Oktober!$G$15:$G$87=Lagerstyring!D18)*(Oktober!$H$15:$H$87)*(Oktober!$I$15:$I$87&gt;0))</f>
        <v>0</v>
      </c>
      <c r="AA18" s="279">
        <f>SUMPRODUCT((Oktober!$G$15:$G$87=Lagerstyring!D18)*(Oktober!$H$15:$H$87)*(Oktober!$K$15:$K$87&gt;0))</f>
        <v>0</v>
      </c>
      <c r="AB18" s="278">
        <f>SUMPRODUCT((November!$G$15:$G$74=Lagerstyring!D18)*(November!$H$15:$H$74)*(November!$I$15:$I$74&gt;0))</f>
        <v>0</v>
      </c>
      <c r="AC18" s="279">
        <f>SUMPRODUCT((November!$G$15:$G$74=Lagerstyring!D18)*(November!$H$15:$H$74)*(November!$K$15:$K$74&gt;0))</f>
        <v>0</v>
      </c>
      <c r="AD18" s="278">
        <f>SUMPRODUCT((December!$G$15:$G$63=Lagerstyring!D18)*(December!$H$15:$H$63)*(December!$I$15:$I$63&gt;0))</f>
        <v>0</v>
      </c>
      <c r="AE18" s="224">
        <f>SUMPRODUCT((December!$G$15:$G$63=Lagerstyring!D18)*(December!$H$15:$H$63)*(December!$K$15:$K$63&gt;0))</f>
        <v>0</v>
      </c>
      <c r="AF18" s="281">
        <f t="shared" si="3"/>
        <v>0</v>
      </c>
      <c r="AG18" s="155" t="str">
        <f t="shared" si="4"/>
        <v>Skriv dine varer ind her!</v>
      </c>
      <c r="AH18" s="7"/>
    </row>
    <row r="19" spans="2:34" ht="12.75" customHeight="1" x14ac:dyDescent="0.2">
      <c r="B19" s="6"/>
      <c r="C19" s="187">
        <v>5</v>
      </c>
      <c r="D19" s="289" t="s">
        <v>126</v>
      </c>
      <c r="E19" s="284">
        <f t="shared" si="0"/>
        <v>0</v>
      </c>
      <c r="F19" s="154">
        <f t="shared" si="1"/>
        <v>0</v>
      </c>
      <c r="G19" s="224">
        <f t="shared" si="2"/>
        <v>0</v>
      </c>
      <c r="H19" s="154">
        <f>SUMPRODUCT((Januar!$G$15:$G$58=Lagerstyring!D19)*(Januar!$H$15:$H$58)*(Januar!$I$15:$I$58&gt;0))</f>
        <v>0</v>
      </c>
      <c r="I19" s="279">
        <f>SUMPRODUCT((Januar!$G$15:$G$58=Lagerstyring!D19)*(Januar!$H$15:$H$58)*(Januar!$K$15:$K$58&gt;0))</f>
        <v>0</v>
      </c>
      <c r="J19" s="278">
        <f>SUMPRODUCT((Februar!$G$15:$G$75=Lagerstyring!D19)*(Februar!$H$15:$H$75)*(Februar!$I$15:$I$75&gt;0))</f>
        <v>0</v>
      </c>
      <c r="K19" s="279">
        <f>SUMPRODUCT((Februar!$G$15:$G$75=Lagerstyring!D19)*(Februar!$H$15:$H$75)*(Februar!$K$15:$K$75&gt;0))</f>
        <v>0</v>
      </c>
      <c r="L19" s="278">
        <f>SUMPRODUCT((Marts!$G$15:$G$100=Lagerstyring!D19)*(Marts!$H$15:$H$100)*(Marts!$I$15:$I$100&gt;0))</f>
        <v>0</v>
      </c>
      <c r="M19" s="279">
        <f>SUMPRODUCT((Marts!$G$15:$G$100=Lagerstyring!D19)*(Marts!$H$15:$H$100)*(Marts!$K$15:$K$100&gt;0))</f>
        <v>0</v>
      </c>
      <c r="N19" s="278">
        <f>SUMPRODUCT((April!$G$15:$G$78=Lagerstyring!D19)*(April!$H$15:$H$78)*(April!$I$15:$I$78&gt;0))</f>
        <v>0</v>
      </c>
      <c r="O19" s="279">
        <f>SUMPRODUCT((April!$G$15:$G$78=Lagerstyring!D19)*(April!$H$15:$H$78)*(April!$K$15:$K$78&gt;0))</f>
        <v>0</v>
      </c>
      <c r="P19" s="278">
        <f>SUMPRODUCT((Maj!$G$15:$G$82=Lagerstyring!D19)*(Maj!$H$15:$H$82)*(Maj!$I$15:$I$82&gt;0))</f>
        <v>0</v>
      </c>
      <c r="Q19" s="279">
        <f>SUMPRODUCT((Maj!$G$15:$G$82=Lagerstyring!D19)*(Maj!$H$15:$H$82)*(Maj!$K$15:$K$82&gt;0))</f>
        <v>0</v>
      </c>
      <c r="R19" s="278">
        <f>SUMPRODUCT((Juni!$G$15:$G$80=Lagerstyring!D19)*(Juni!$H$15:$H$80)*(Juni!$I$15:$I$80&gt;0))</f>
        <v>0</v>
      </c>
      <c r="S19" s="279">
        <f>SUMPRODUCT((Juni!$G$15:$G$80=Lagerstyring!D19)*(Juni!$H$15:$H$80)*(Juni!$K$15:$K$80&gt;0))</f>
        <v>0</v>
      </c>
      <c r="T19" s="278">
        <f>SUMPRODUCT((Juli!$G$15:$G$77=Lagerstyring!D19)*(Juli!$H$15:$H$77)*(Juli!$I$15:$I$77&gt;0))</f>
        <v>0</v>
      </c>
      <c r="U19" s="279">
        <f>SUMPRODUCT((Juli!$G$15:$G$77=Lagerstyring!D19)*(Juli!$H$15:$H$77)*(Juli!$K$15:$K$77&gt;0))</f>
        <v>0</v>
      </c>
      <c r="V19" s="278">
        <f>SUMPRODUCT((August!$G$15:$G$79=Lagerstyring!D19)*(August!$H$15:$H$79)*(August!$I$15:$I$79&gt;0))</f>
        <v>0</v>
      </c>
      <c r="W19" s="279">
        <f>SUMPRODUCT((August!$G$15:$G$79=Lagerstyring!D19)*(August!$H$15:$H$79)*(August!$K$15:$K$79&gt;0))</f>
        <v>0</v>
      </c>
      <c r="X19" s="278">
        <f>SUMPRODUCT((September!$G$15:$G$85=Lagerstyring!D19)*(September!$H$15:$H$85)*(September!$I$15:$I$85&gt;0))</f>
        <v>0</v>
      </c>
      <c r="Y19" s="279">
        <f>SUMPRODUCT((September!$G$15:$G$85=Lagerstyring!D19)*(September!$H$15:$H$85)*(September!$K$15:$K$85&gt;0))</f>
        <v>0</v>
      </c>
      <c r="Z19" s="278">
        <f>SUMPRODUCT((Oktober!$G$15:$G$87=Lagerstyring!D19)*(Oktober!$H$15:$H$87)*(Oktober!$I$15:$I$87&gt;0))</f>
        <v>0</v>
      </c>
      <c r="AA19" s="279">
        <f>SUMPRODUCT((Oktober!$G$15:$G$87=Lagerstyring!D19)*(Oktober!$H$15:$H$87)*(Oktober!$K$15:$K$87&gt;0))</f>
        <v>0</v>
      </c>
      <c r="AB19" s="278">
        <f>SUMPRODUCT((November!$G$15:$G$74=Lagerstyring!D19)*(November!$H$15:$H$74)*(November!$I$15:$I$74&gt;0))</f>
        <v>0</v>
      </c>
      <c r="AC19" s="279">
        <f>SUMPRODUCT((November!$G$15:$G$74=Lagerstyring!D19)*(November!$H$15:$H$74)*(November!$K$15:$K$74&gt;0))</f>
        <v>0</v>
      </c>
      <c r="AD19" s="278">
        <f>SUMPRODUCT((December!$G$15:$G$63=Lagerstyring!D19)*(December!$H$15:$H$63)*(December!$I$15:$I$63&gt;0))</f>
        <v>0</v>
      </c>
      <c r="AE19" s="224">
        <f>SUMPRODUCT((December!$G$15:$G$63=Lagerstyring!D19)*(December!$H$15:$H$63)*(December!$K$15:$K$63&gt;0))</f>
        <v>0</v>
      </c>
      <c r="AF19" s="281">
        <f t="shared" si="3"/>
        <v>0</v>
      </c>
      <c r="AG19" s="155" t="str">
        <f t="shared" si="4"/>
        <v>Skriv dine varer ind her!</v>
      </c>
      <c r="AH19" s="7"/>
    </row>
    <row r="20" spans="2:34" ht="12.75" customHeight="1" x14ac:dyDescent="0.2">
      <c r="B20" s="6"/>
      <c r="C20" s="187">
        <v>6</v>
      </c>
      <c r="D20" s="289" t="s">
        <v>126</v>
      </c>
      <c r="E20" s="284">
        <f t="shared" si="0"/>
        <v>0</v>
      </c>
      <c r="F20" s="154">
        <f t="shared" si="1"/>
        <v>0</v>
      </c>
      <c r="G20" s="224">
        <f t="shared" si="2"/>
        <v>0</v>
      </c>
      <c r="H20" s="154">
        <f>SUMPRODUCT((Januar!$G$15:$G$58=Lagerstyring!D20)*(Januar!$H$15:$H$58)*(Januar!$I$15:$I$58&gt;0))</f>
        <v>0</v>
      </c>
      <c r="I20" s="279">
        <f>SUMPRODUCT((Januar!$G$15:$G$58=Lagerstyring!D20)*(Januar!$H$15:$H$58)*(Januar!$K$15:$K$58&gt;0))</f>
        <v>0</v>
      </c>
      <c r="J20" s="278">
        <f>SUMPRODUCT((Februar!$G$15:$G$75=Lagerstyring!D20)*(Februar!$H$15:$H$75)*(Februar!$I$15:$I$75&gt;0))</f>
        <v>0</v>
      </c>
      <c r="K20" s="279">
        <f>SUMPRODUCT((Februar!$G$15:$G$75=Lagerstyring!D20)*(Februar!$H$15:$H$75)*(Februar!$K$15:$K$75&gt;0))</f>
        <v>0</v>
      </c>
      <c r="L20" s="278">
        <f>SUMPRODUCT((Marts!$G$15:$G$100=Lagerstyring!D20)*(Marts!$H$15:$H$100)*(Marts!$I$15:$I$100&gt;0))</f>
        <v>0</v>
      </c>
      <c r="M20" s="279">
        <f>SUMPRODUCT((Marts!$G$15:$G$100=Lagerstyring!D20)*(Marts!$H$15:$H$100)*(Marts!$K$15:$K$100&gt;0))</f>
        <v>0</v>
      </c>
      <c r="N20" s="278">
        <f>SUMPRODUCT((April!$G$15:$G$78=Lagerstyring!D20)*(April!$H$15:$H$78)*(April!$I$15:$I$78&gt;0))</f>
        <v>0</v>
      </c>
      <c r="O20" s="279">
        <f>SUMPRODUCT((April!$G$15:$G$78=Lagerstyring!D20)*(April!$H$15:$H$78)*(April!$K$15:$K$78&gt;0))</f>
        <v>0</v>
      </c>
      <c r="P20" s="278">
        <f>SUMPRODUCT((Maj!$G$15:$G$82=Lagerstyring!D20)*(Maj!$H$15:$H$82)*(Maj!$I$15:$I$82&gt;0))</f>
        <v>0</v>
      </c>
      <c r="Q20" s="279">
        <f>SUMPRODUCT((Maj!$G$15:$G$82=Lagerstyring!D20)*(Maj!$H$15:$H$82)*(Maj!$K$15:$K$82&gt;0))</f>
        <v>0</v>
      </c>
      <c r="R20" s="278">
        <f>SUMPRODUCT((Juni!$G$15:$G$80=Lagerstyring!D20)*(Juni!$H$15:$H$80)*(Juni!$I$15:$I$80&gt;0))</f>
        <v>0</v>
      </c>
      <c r="S20" s="279">
        <f>SUMPRODUCT((Juni!$G$15:$G$80=Lagerstyring!D20)*(Juni!$H$15:$H$80)*(Juni!$K$15:$K$80&gt;0))</f>
        <v>0</v>
      </c>
      <c r="T20" s="278">
        <f>SUMPRODUCT((Juli!$G$15:$G$77=Lagerstyring!D20)*(Juli!$H$15:$H$77)*(Juli!$I$15:$I$77&gt;0))</f>
        <v>0</v>
      </c>
      <c r="U20" s="279">
        <f>SUMPRODUCT((Juli!$G$15:$G$77=Lagerstyring!D20)*(Juli!$H$15:$H$77)*(Juli!$K$15:$K$77&gt;0))</f>
        <v>0</v>
      </c>
      <c r="V20" s="278">
        <f>SUMPRODUCT((August!$G$15:$G$79=Lagerstyring!D20)*(August!$H$15:$H$79)*(August!$I$15:$I$79&gt;0))</f>
        <v>0</v>
      </c>
      <c r="W20" s="279">
        <f>SUMPRODUCT((August!$G$15:$G$79=Lagerstyring!D20)*(August!$H$15:$H$79)*(August!$K$15:$K$79&gt;0))</f>
        <v>0</v>
      </c>
      <c r="X20" s="278">
        <f>SUMPRODUCT((September!$G$15:$G$85=Lagerstyring!D20)*(September!$H$15:$H$85)*(September!$I$15:$I$85&gt;0))</f>
        <v>0</v>
      </c>
      <c r="Y20" s="279">
        <f>SUMPRODUCT((September!$G$15:$G$85=Lagerstyring!D20)*(September!$H$15:$H$85)*(September!$K$15:$K$85&gt;0))</f>
        <v>0</v>
      </c>
      <c r="Z20" s="278">
        <f>SUMPRODUCT((Oktober!$G$15:$G$87=Lagerstyring!D20)*(Oktober!$H$15:$H$87)*(Oktober!$I$15:$I$87&gt;0))</f>
        <v>0</v>
      </c>
      <c r="AA20" s="279">
        <f>SUMPRODUCT((Oktober!$G$15:$G$87=Lagerstyring!D20)*(Oktober!$H$15:$H$87)*(Oktober!$K$15:$K$87&gt;0))</f>
        <v>0</v>
      </c>
      <c r="AB20" s="278">
        <f>SUMPRODUCT((November!$G$15:$G$74=Lagerstyring!D20)*(November!$H$15:$H$74)*(November!$I$15:$I$74&gt;0))</f>
        <v>0</v>
      </c>
      <c r="AC20" s="279">
        <f>SUMPRODUCT((November!$G$15:$G$74=Lagerstyring!D20)*(November!$H$15:$H$74)*(November!$K$15:$K$74&gt;0))</f>
        <v>0</v>
      </c>
      <c r="AD20" s="278">
        <f>SUMPRODUCT((December!$G$15:$G$63=Lagerstyring!D20)*(December!$H$15:$H$63)*(December!$I$15:$I$63&gt;0))</f>
        <v>0</v>
      </c>
      <c r="AE20" s="224">
        <f>SUMPRODUCT((December!$G$15:$G$63=Lagerstyring!D20)*(December!$H$15:$H$63)*(December!$K$15:$K$63&gt;0))</f>
        <v>0</v>
      </c>
      <c r="AF20" s="281">
        <f t="shared" si="3"/>
        <v>0</v>
      </c>
      <c r="AG20" s="155" t="str">
        <f t="shared" si="4"/>
        <v>Skriv dine varer ind her!</v>
      </c>
      <c r="AH20" s="7"/>
    </row>
    <row r="21" spans="2:34" ht="12.75" customHeight="1" x14ac:dyDescent="0.2">
      <c r="B21" s="6"/>
      <c r="C21" s="187">
        <v>7</v>
      </c>
      <c r="D21" s="289" t="s">
        <v>126</v>
      </c>
      <c r="E21" s="284">
        <f t="shared" si="0"/>
        <v>0</v>
      </c>
      <c r="F21" s="154">
        <f t="shared" si="1"/>
        <v>0</v>
      </c>
      <c r="G21" s="224">
        <f t="shared" si="2"/>
        <v>0</v>
      </c>
      <c r="H21" s="154">
        <f>SUMPRODUCT((Januar!$G$15:$G$58=Lagerstyring!D21)*(Januar!$H$15:$H$58)*(Januar!$I$15:$I$58&gt;0))</f>
        <v>0</v>
      </c>
      <c r="I21" s="279">
        <f>SUMPRODUCT((Januar!$G$15:$G$58=Lagerstyring!D21)*(Januar!$H$15:$H$58)*(Januar!$K$15:$K$58&gt;0))</f>
        <v>0</v>
      </c>
      <c r="J21" s="278">
        <f>SUMPRODUCT((Februar!$G$15:$G$75=Lagerstyring!D21)*(Februar!$H$15:$H$75)*(Februar!$I$15:$I$75&gt;0))</f>
        <v>0</v>
      </c>
      <c r="K21" s="279">
        <f>SUMPRODUCT((Februar!$G$15:$G$75=Lagerstyring!D21)*(Februar!$H$15:$H$75)*(Februar!$K$15:$K$75&gt;0))</f>
        <v>0</v>
      </c>
      <c r="L21" s="278">
        <f>SUMPRODUCT((Marts!$G$15:$G$100=Lagerstyring!D21)*(Marts!$H$15:$H$100)*(Marts!$I$15:$I$100&gt;0))</f>
        <v>0</v>
      </c>
      <c r="M21" s="279">
        <f>SUMPRODUCT((Marts!$G$15:$G$100=Lagerstyring!D21)*(Marts!$H$15:$H$100)*(Marts!$K$15:$K$100&gt;0))</f>
        <v>0</v>
      </c>
      <c r="N21" s="278">
        <f>SUMPRODUCT((April!$G$15:$G$78=Lagerstyring!D21)*(April!$H$15:$H$78)*(April!$I$15:$I$78&gt;0))</f>
        <v>0</v>
      </c>
      <c r="O21" s="279">
        <f>SUMPRODUCT((April!$G$15:$G$78=Lagerstyring!D21)*(April!$H$15:$H$78)*(April!$K$15:$K$78&gt;0))</f>
        <v>0</v>
      </c>
      <c r="P21" s="278">
        <f>SUMPRODUCT((Maj!$G$15:$G$82=Lagerstyring!D21)*(Maj!$H$15:$H$82)*(Maj!$I$15:$I$82&gt;0))</f>
        <v>0</v>
      </c>
      <c r="Q21" s="279">
        <f>SUMPRODUCT((Maj!$G$15:$G$82=Lagerstyring!D21)*(Maj!$H$15:$H$82)*(Maj!$K$15:$K$82&gt;0))</f>
        <v>0</v>
      </c>
      <c r="R21" s="278">
        <f>SUMPRODUCT((Juni!$G$15:$G$80=Lagerstyring!D21)*(Juni!$H$15:$H$80)*(Juni!$I$15:$I$80&gt;0))</f>
        <v>0</v>
      </c>
      <c r="S21" s="279">
        <f>SUMPRODUCT((Juni!$G$15:$G$80=Lagerstyring!D21)*(Juni!$H$15:$H$80)*(Juni!$K$15:$K$80&gt;0))</f>
        <v>0</v>
      </c>
      <c r="T21" s="278">
        <f>SUMPRODUCT((Juli!$G$15:$G$77=Lagerstyring!D21)*(Juli!$H$15:$H$77)*(Juli!$I$15:$I$77&gt;0))</f>
        <v>0</v>
      </c>
      <c r="U21" s="279">
        <f>SUMPRODUCT((Juli!$G$15:$G$77=Lagerstyring!D21)*(Juli!$H$15:$H$77)*(Juli!$K$15:$K$77&gt;0))</f>
        <v>0</v>
      </c>
      <c r="V21" s="278">
        <f>SUMPRODUCT((August!$G$15:$G$79=Lagerstyring!D21)*(August!$H$15:$H$79)*(August!$I$15:$I$79&gt;0))</f>
        <v>0</v>
      </c>
      <c r="W21" s="279">
        <f>SUMPRODUCT((August!$G$15:$G$79=Lagerstyring!D21)*(August!$H$15:$H$79)*(August!$K$15:$K$79&gt;0))</f>
        <v>0</v>
      </c>
      <c r="X21" s="278">
        <f>SUMPRODUCT((September!$G$15:$G$85=Lagerstyring!D21)*(September!$H$15:$H$85)*(September!$I$15:$I$85&gt;0))</f>
        <v>0</v>
      </c>
      <c r="Y21" s="279">
        <f>SUMPRODUCT((September!$G$15:$G$85=Lagerstyring!D21)*(September!$H$15:$H$85)*(September!$K$15:$K$85&gt;0))</f>
        <v>0</v>
      </c>
      <c r="Z21" s="278">
        <f>SUMPRODUCT((Oktober!$G$15:$G$87=Lagerstyring!D21)*(Oktober!$H$15:$H$87)*(Oktober!$I$15:$I$87&gt;0))</f>
        <v>0</v>
      </c>
      <c r="AA21" s="279">
        <f>SUMPRODUCT((Oktober!$G$15:$G$87=Lagerstyring!D21)*(Oktober!$H$15:$H$87)*(Oktober!$K$15:$K$87&gt;0))</f>
        <v>0</v>
      </c>
      <c r="AB21" s="278">
        <f>SUMPRODUCT((November!$G$15:$G$74=Lagerstyring!D21)*(November!$H$15:$H$74)*(November!$I$15:$I$74&gt;0))</f>
        <v>0</v>
      </c>
      <c r="AC21" s="279">
        <f>SUMPRODUCT((November!$G$15:$G$74=Lagerstyring!D21)*(November!$H$15:$H$74)*(November!$K$15:$K$74&gt;0))</f>
        <v>0</v>
      </c>
      <c r="AD21" s="278">
        <f>SUMPRODUCT((December!$G$15:$G$63=Lagerstyring!D21)*(December!$H$15:$H$63)*(December!$I$15:$I$63&gt;0))</f>
        <v>0</v>
      </c>
      <c r="AE21" s="224">
        <f>SUMPRODUCT((December!$G$15:$G$63=Lagerstyring!D21)*(December!$H$15:$H$63)*(December!$K$15:$K$63&gt;0))</f>
        <v>0</v>
      </c>
      <c r="AF21" s="281">
        <f t="shared" si="3"/>
        <v>0</v>
      </c>
      <c r="AG21" s="155" t="str">
        <f t="shared" si="4"/>
        <v>Skriv dine varer ind her!</v>
      </c>
      <c r="AH21" s="7"/>
    </row>
    <row r="22" spans="2:34" ht="12.75" customHeight="1" x14ac:dyDescent="0.2">
      <c r="B22" s="6"/>
      <c r="C22" s="187">
        <v>8</v>
      </c>
      <c r="D22" s="289" t="s">
        <v>126</v>
      </c>
      <c r="E22" s="284">
        <f t="shared" si="0"/>
        <v>0</v>
      </c>
      <c r="F22" s="154">
        <f t="shared" si="1"/>
        <v>0</v>
      </c>
      <c r="G22" s="224">
        <f t="shared" si="2"/>
        <v>0</v>
      </c>
      <c r="H22" s="154">
        <f>SUMPRODUCT((Januar!$G$15:$G$58=Lagerstyring!D22)*(Januar!$H$15:$H$58)*(Januar!$I$15:$I$58&gt;0))</f>
        <v>0</v>
      </c>
      <c r="I22" s="279">
        <f>SUMPRODUCT((Januar!$G$15:$G$58=Lagerstyring!D22)*(Januar!$H$15:$H$58)*(Januar!$K$15:$K$58&gt;0))</f>
        <v>0</v>
      </c>
      <c r="J22" s="278">
        <f>SUMPRODUCT((Februar!$G$15:$G$75=Lagerstyring!D22)*(Februar!$H$15:$H$75)*(Februar!$I$15:$I$75&gt;0))</f>
        <v>0</v>
      </c>
      <c r="K22" s="279">
        <f>SUMPRODUCT((Februar!$G$15:$G$75=Lagerstyring!D22)*(Februar!$H$15:$H$75)*(Februar!$K$15:$K$75&gt;0))</f>
        <v>0</v>
      </c>
      <c r="L22" s="278">
        <f>SUMPRODUCT((Marts!$G$15:$G$100=Lagerstyring!D22)*(Marts!$H$15:$H$100)*(Marts!$I$15:$I$100&gt;0))</f>
        <v>0</v>
      </c>
      <c r="M22" s="279">
        <f>SUMPRODUCT((Marts!$G$15:$G$100=Lagerstyring!D22)*(Marts!$H$15:$H$100)*(Marts!$K$15:$K$100&gt;0))</f>
        <v>0</v>
      </c>
      <c r="N22" s="278">
        <f>SUMPRODUCT((April!$G$15:$G$78=Lagerstyring!D22)*(April!$H$15:$H$78)*(April!$I$15:$I$78&gt;0))</f>
        <v>0</v>
      </c>
      <c r="O22" s="279">
        <f>SUMPRODUCT((April!$G$15:$G$78=Lagerstyring!D22)*(April!$H$15:$H$78)*(April!$K$15:$K$78&gt;0))</f>
        <v>0</v>
      </c>
      <c r="P22" s="278">
        <f>SUMPRODUCT((Maj!$G$15:$G$82=Lagerstyring!D22)*(Maj!$H$15:$H$82)*(Maj!$I$15:$I$82&gt;0))</f>
        <v>0</v>
      </c>
      <c r="Q22" s="279">
        <f>SUMPRODUCT((Maj!$G$15:$G$82=Lagerstyring!D22)*(Maj!$H$15:$H$82)*(Maj!$K$15:$K$82&gt;0))</f>
        <v>0</v>
      </c>
      <c r="R22" s="278">
        <f>SUMPRODUCT((Juni!$G$15:$G$80=Lagerstyring!D22)*(Juni!$H$15:$H$80)*(Juni!$I$15:$I$80&gt;0))</f>
        <v>0</v>
      </c>
      <c r="S22" s="279">
        <f>SUMPRODUCT((Juni!$G$15:$G$80=Lagerstyring!D22)*(Juni!$H$15:$H$80)*(Juni!$K$15:$K$80&gt;0))</f>
        <v>0</v>
      </c>
      <c r="T22" s="278">
        <f>SUMPRODUCT((Juli!$G$15:$G$77=Lagerstyring!D22)*(Juli!$H$15:$H$77)*(Juli!$I$15:$I$77&gt;0))</f>
        <v>0</v>
      </c>
      <c r="U22" s="279">
        <f>SUMPRODUCT((Juli!$G$15:$G$77=Lagerstyring!D22)*(Juli!$H$15:$H$77)*(Juli!$K$15:$K$77&gt;0))</f>
        <v>0</v>
      </c>
      <c r="V22" s="278">
        <f>SUMPRODUCT((August!$G$15:$G$79=Lagerstyring!D22)*(August!$H$15:$H$79)*(August!$I$15:$I$79&gt;0))</f>
        <v>0</v>
      </c>
      <c r="W22" s="279">
        <f>SUMPRODUCT((August!$G$15:$G$79=Lagerstyring!D22)*(August!$H$15:$H$79)*(August!$K$15:$K$79&gt;0))</f>
        <v>0</v>
      </c>
      <c r="X22" s="278">
        <f>SUMPRODUCT((September!$G$15:$G$85=Lagerstyring!D22)*(September!$H$15:$H$85)*(September!$I$15:$I$85&gt;0))</f>
        <v>0</v>
      </c>
      <c r="Y22" s="279">
        <f>SUMPRODUCT((September!$G$15:$G$85=Lagerstyring!D22)*(September!$H$15:$H$85)*(September!$K$15:$K$85&gt;0))</f>
        <v>0</v>
      </c>
      <c r="Z22" s="278">
        <f>SUMPRODUCT((Oktober!$G$15:$G$87=Lagerstyring!D22)*(Oktober!$H$15:$H$87)*(Oktober!$I$15:$I$87&gt;0))</f>
        <v>0</v>
      </c>
      <c r="AA22" s="279">
        <f>SUMPRODUCT((Oktober!$G$15:$G$87=Lagerstyring!D22)*(Oktober!$H$15:$H$87)*(Oktober!$K$15:$K$87&gt;0))</f>
        <v>0</v>
      </c>
      <c r="AB22" s="278">
        <f>SUMPRODUCT((November!$G$15:$G$74=Lagerstyring!D22)*(November!$H$15:$H$74)*(November!$I$15:$I$74&gt;0))</f>
        <v>0</v>
      </c>
      <c r="AC22" s="279">
        <f>SUMPRODUCT((November!$G$15:$G$74=Lagerstyring!D22)*(November!$H$15:$H$74)*(November!$K$15:$K$74&gt;0))</f>
        <v>0</v>
      </c>
      <c r="AD22" s="278">
        <f>SUMPRODUCT((December!$G$15:$G$63=Lagerstyring!D22)*(December!$H$15:$H$63)*(December!$I$15:$I$63&gt;0))</f>
        <v>0</v>
      </c>
      <c r="AE22" s="224">
        <f>SUMPRODUCT((December!$G$15:$G$63=Lagerstyring!D22)*(December!$H$15:$H$63)*(December!$K$15:$K$63&gt;0))</f>
        <v>0</v>
      </c>
      <c r="AF22" s="281">
        <f t="shared" si="3"/>
        <v>0</v>
      </c>
      <c r="AG22" s="155" t="str">
        <f t="shared" si="4"/>
        <v>Skriv dine varer ind her!</v>
      </c>
      <c r="AH22" s="7"/>
    </row>
    <row r="23" spans="2:34" ht="12.75" customHeight="1" x14ac:dyDescent="0.2">
      <c r="B23" s="6"/>
      <c r="C23" s="187">
        <v>9</v>
      </c>
      <c r="D23" s="289" t="s">
        <v>126</v>
      </c>
      <c r="E23" s="284">
        <f t="shared" si="0"/>
        <v>0</v>
      </c>
      <c r="F23" s="154">
        <f t="shared" si="1"/>
        <v>0</v>
      </c>
      <c r="G23" s="224">
        <f t="shared" si="2"/>
        <v>0</v>
      </c>
      <c r="H23" s="154">
        <f>SUMPRODUCT((Januar!$G$15:$G$58=Lagerstyring!D23)*(Januar!$H$15:$H$58)*(Januar!$I$15:$I$58&gt;0))</f>
        <v>0</v>
      </c>
      <c r="I23" s="279">
        <f>SUMPRODUCT((Januar!$G$15:$G$58=Lagerstyring!D23)*(Januar!$H$15:$H$58)*(Januar!$K$15:$K$58&gt;0))</f>
        <v>0</v>
      </c>
      <c r="J23" s="278">
        <f>SUMPRODUCT((Februar!$G$15:$G$75=Lagerstyring!D23)*(Februar!$H$15:$H$75)*(Februar!$I$15:$I$75&gt;0))</f>
        <v>0</v>
      </c>
      <c r="K23" s="279">
        <f>SUMPRODUCT((Februar!$G$15:$G$75=Lagerstyring!D23)*(Februar!$H$15:$H$75)*(Februar!$K$15:$K$75&gt;0))</f>
        <v>0</v>
      </c>
      <c r="L23" s="278">
        <f>SUMPRODUCT((Marts!$G$15:$G$100=Lagerstyring!D23)*(Marts!$H$15:$H$100)*(Marts!$I$15:$I$100&gt;0))</f>
        <v>0</v>
      </c>
      <c r="M23" s="279">
        <f>SUMPRODUCT((Marts!$G$15:$G$100=Lagerstyring!D23)*(Marts!$H$15:$H$100)*(Marts!$K$15:$K$100&gt;0))</f>
        <v>0</v>
      </c>
      <c r="N23" s="278">
        <f>SUMPRODUCT((April!$G$15:$G$78=Lagerstyring!D23)*(April!$H$15:$H$78)*(April!$I$15:$I$78&gt;0))</f>
        <v>0</v>
      </c>
      <c r="O23" s="279">
        <f>SUMPRODUCT((April!$G$15:$G$78=Lagerstyring!D23)*(April!$H$15:$H$78)*(April!$K$15:$K$78&gt;0))</f>
        <v>0</v>
      </c>
      <c r="P23" s="278">
        <f>SUMPRODUCT((Maj!$G$15:$G$82=Lagerstyring!D23)*(Maj!$H$15:$H$82)*(Maj!$I$15:$I$82&gt;0))</f>
        <v>0</v>
      </c>
      <c r="Q23" s="279">
        <f>SUMPRODUCT((Maj!$G$15:$G$82=Lagerstyring!D23)*(Maj!$H$15:$H$82)*(Maj!$K$15:$K$82&gt;0))</f>
        <v>0</v>
      </c>
      <c r="R23" s="278">
        <f>SUMPRODUCT((Juni!$G$15:$G$80=Lagerstyring!D23)*(Juni!$H$15:$H$80)*(Juni!$I$15:$I$80&gt;0))</f>
        <v>0</v>
      </c>
      <c r="S23" s="279">
        <f>SUMPRODUCT((Juni!$G$15:$G$80=Lagerstyring!D23)*(Juni!$H$15:$H$80)*(Juni!$K$15:$K$80&gt;0))</f>
        <v>0</v>
      </c>
      <c r="T23" s="278">
        <f>SUMPRODUCT((Juli!$G$15:$G$77=Lagerstyring!D23)*(Juli!$H$15:$H$77)*(Juli!$I$15:$I$77&gt;0))</f>
        <v>0</v>
      </c>
      <c r="U23" s="279">
        <f>SUMPRODUCT((Juli!$G$15:$G$77=Lagerstyring!D23)*(Juli!$H$15:$H$77)*(Juli!$K$15:$K$77&gt;0))</f>
        <v>0</v>
      </c>
      <c r="V23" s="278">
        <f>SUMPRODUCT((August!$G$15:$G$79=Lagerstyring!D23)*(August!$H$15:$H$79)*(August!$I$15:$I$79&gt;0))</f>
        <v>0</v>
      </c>
      <c r="W23" s="279">
        <f>SUMPRODUCT((August!$G$15:$G$79=Lagerstyring!D23)*(August!$H$15:$H$79)*(August!$K$15:$K$79&gt;0))</f>
        <v>0</v>
      </c>
      <c r="X23" s="278">
        <f>SUMPRODUCT((September!$G$15:$G$85=Lagerstyring!D23)*(September!$H$15:$H$85)*(September!$I$15:$I$85&gt;0))</f>
        <v>0</v>
      </c>
      <c r="Y23" s="279">
        <f>SUMPRODUCT((September!$G$15:$G$85=Lagerstyring!D23)*(September!$H$15:$H$85)*(September!$K$15:$K$85&gt;0))</f>
        <v>0</v>
      </c>
      <c r="Z23" s="278">
        <f>SUMPRODUCT((Oktober!$G$15:$G$87=Lagerstyring!D23)*(Oktober!$H$15:$H$87)*(Oktober!$I$15:$I$87&gt;0))</f>
        <v>0</v>
      </c>
      <c r="AA23" s="279">
        <f>SUMPRODUCT((Oktober!$G$15:$G$87=Lagerstyring!D23)*(Oktober!$H$15:$H$87)*(Oktober!$K$15:$K$87&gt;0))</f>
        <v>0</v>
      </c>
      <c r="AB23" s="278">
        <f>SUMPRODUCT((November!$G$15:$G$74=Lagerstyring!D23)*(November!$H$15:$H$74)*(November!$I$15:$I$74&gt;0))</f>
        <v>0</v>
      </c>
      <c r="AC23" s="279">
        <f>SUMPRODUCT((November!$G$15:$G$74=Lagerstyring!D23)*(November!$H$15:$H$74)*(November!$K$15:$K$74&gt;0))</f>
        <v>0</v>
      </c>
      <c r="AD23" s="278">
        <f>SUMPRODUCT((December!$G$15:$G$63=Lagerstyring!D23)*(December!$H$15:$H$63)*(December!$I$15:$I$63&gt;0))</f>
        <v>0</v>
      </c>
      <c r="AE23" s="224">
        <f>SUMPRODUCT((December!$G$15:$G$63=Lagerstyring!D23)*(December!$H$15:$H$63)*(December!$K$15:$K$63&gt;0))</f>
        <v>0</v>
      </c>
      <c r="AF23" s="281">
        <f t="shared" si="3"/>
        <v>0</v>
      </c>
      <c r="AG23" s="155" t="str">
        <f t="shared" si="4"/>
        <v>Skriv dine varer ind her!</v>
      </c>
      <c r="AH23" s="7"/>
    </row>
    <row r="24" spans="2:34" ht="12.75" customHeight="1" x14ac:dyDescent="0.2">
      <c r="B24" s="6"/>
      <c r="C24" s="187">
        <v>10</v>
      </c>
      <c r="D24" s="289" t="s">
        <v>126</v>
      </c>
      <c r="E24" s="284">
        <f t="shared" ref="E24:E87" si="5">SUM(H24,J24,L24,N24,P24,R24,T24,V24,X24,Z24,AB24,AD24)</f>
        <v>0</v>
      </c>
      <c r="F24" s="154">
        <f t="shared" ref="F24:F87" si="6">SUM(I24,K24,M24,O24,Q24,S24,U24,W24,Y24,AA24,AC24,AE24)</f>
        <v>0</v>
      </c>
      <c r="G24" s="224">
        <f t="shared" ref="G24:G87" si="7">SUM(E24-F24)</f>
        <v>0</v>
      </c>
      <c r="H24" s="154">
        <f>SUMPRODUCT((Januar!$G$15:$G$58=Lagerstyring!D24)*(Januar!$H$15:$H$58)*(Januar!$I$15:$I$58&gt;0))</f>
        <v>0</v>
      </c>
      <c r="I24" s="279">
        <f>SUMPRODUCT((Januar!$G$15:$G$58=Lagerstyring!D24)*(Januar!$H$15:$H$58)*(Januar!$K$15:$K$58&gt;0))</f>
        <v>0</v>
      </c>
      <c r="J24" s="278">
        <f>SUMPRODUCT((Februar!$G$15:$G$75=Lagerstyring!D24)*(Februar!$H$15:$H$75)*(Februar!$I$15:$I$75&gt;0))</f>
        <v>0</v>
      </c>
      <c r="K24" s="279">
        <f>SUMPRODUCT((Februar!$G$15:$G$75=Lagerstyring!D24)*(Februar!$H$15:$H$75)*(Februar!$K$15:$K$75&gt;0))</f>
        <v>0</v>
      </c>
      <c r="L24" s="278">
        <f>SUMPRODUCT((Marts!$G$15:$G$100=Lagerstyring!D24)*(Marts!$H$15:$H$100)*(Marts!$I$15:$I$100&gt;0))</f>
        <v>0</v>
      </c>
      <c r="M24" s="279">
        <f>SUMPRODUCT((Marts!$G$15:$G$100=Lagerstyring!D24)*(Marts!$H$15:$H$100)*(Marts!$K$15:$K$100&gt;0))</f>
        <v>0</v>
      </c>
      <c r="N24" s="278">
        <f>SUMPRODUCT((April!$G$15:$G$78=Lagerstyring!D24)*(April!$H$15:$H$78)*(April!$I$15:$I$78&gt;0))</f>
        <v>0</v>
      </c>
      <c r="O24" s="279">
        <f>SUMPRODUCT((April!$G$15:$G$78=Lagerstyring!D24)*(April!$H$15:$H$78)*(April!$K$15:$K$78&gt;0))</f>
        <v>0</v>
      </c>
      <c r="P24" s="278">
        <f>SUMPRODUCT((Maj!$G$15:$G$82=Lagerstyring!D24)*(Maj!$H$15:$H$82)*(Maj!$I$15:$I$82&gt;0))</f>
        <v>0</v>
      </c>
      <c r="Q24" s="279">
        <f>SUMPRODUCT((Maj!$G$15:$G$82=Lagerstyring!D24)*(Maj!$H$15:$H$82)*(Maj!$K$15:$K$82&gt;0))</f>
        <v>0</v>
      </c>
      <c r="R24" s="278">
        <f>SUMPRODUCT((Juni!$G$15:$G$80=Lagerstyring!D24)*(Juni!$H$15:$H$80)*(Juni!$I$15:$I$80&gt;0))</f>
        <v>0</v>
      </c>
      <c r="S24" s="279">
        <f>SUMPRODUCT((Juni!$G$15:$G$80=Lagerstyring!D24)*(Juni!$H$15:$H$80)*(Juni!$K$15:$K$80&gt;0))</f>
        <v>0</v>
      </c>
      <c r="T24" s="278">
        <f>SUMPRODUCT((Juli!$G$15:$G$77=Lagerstyring!D24)*(Juli!$H$15:$H$77)*(Juli!$I$15:$I$77&gt;0))</f>
        <v>0</v>
      </c>
      <c r="U24" s="279">
        <f>SUMPRODUCT((Juli!$G$15:$G$77=Lagerstyring!D24)*(Juli!$H$15:$H$77)*(Juli!$K$15:$K$77&gt;0))</f>
        <v>0</v>
      </c>
      <c r="V24" s="278">
        <f>SUMPRODUCT((August!$G$15:$G$79=Lagerstyring!D24)*(August!$H$15:$H$79)*(August!$I$15:$I$79&gt;0))</f>
        <v>0</v>
      </c>
      <c r="W24" s="279">
        <f>SUMPRODUCT((August!$G$15:$G$79=Lagerstyring!D24)*(August!$H$15:$H$79)*(August!$K$15:$K$79&gt;0))</f>
        <v>0</v>
      </c>
      <c r="X24" s="278">
        <f>SUMPRODUCT((September!$G$15:$G$85=Lagerstyring!D24)*(September!$H$15:$H$85)*(September!$I$15:$I$85&gt;0))</f>
        <v>0</v>
      </c>
      <c r="Y24" s="279">
        <f>SUMPRODUCT((September!$G$15:$G$85=Lagerstyring!D24)*(September!$H$15:$H$85)*(September!$K$15:$K$85&gt;0))</f>
        <v>0</v>
      </c>
      <c r="Z24" s="278">
        <f>SUMPRODUCT((Oktober!$G$15:$G$87=Lagerstyring!D24)*(Oktober!$H$15:$H$87)*(Oktober!$I$15:$I$87&gt;0))</f>
        <v>0</v>
      </c>
      <c r="AA24" s="279">
        <f>SUMPRODUCT((Oktober!$G$15:$G$87=Lagerstyring!D24)*(Oktober!$H$15:$H$87)*(Oktober!$K$15:$K$87&gt;0))</f>
        <v>0</v>
      </c>
      <c r="AB24" s="278">
        <f>SUMPRODUCT((November!$G$15:$G$74=Lagerstyring!D24)*(November!$H$15:$H$74)*(November!$I$15:$I$74&gt;0))</f>
        <v>0</v>
      </c>
      <c r="AC24" s="279">
        <f>SUMPRODUCT((November!$G$15:$G$74=Lagerstyring!D24)*(November!$H$15:$H$74)*(November!$K$15:$K$74&gt;0))</f>
        <v>0</v>
      </c>
      <c r="AD24" s="278">
        <f>SUMPRODUCT((December!$G$15:$G$63=Lagerstyring!D24)*(December!$H$15:$H$63)*(December!$I$15:$I$63&gt;0))</f>
        <v>0</v>
      </c>
      <c r="AE24" s="224">
        <f>SUMPRODUCT((December!$G$15:$G$63=Lagerstyring!D24)*(December!$H$15:$H$63)*(December!$K$15:$K$63&gt;0))</f>
        <v>0</v>
      </c>
      <c r="AF24" s="281">
        <f t="shared" ref="AF24:AF87" si="8">SUM(G24)</f>
        <v>0</v>
      </c>
      <c r="AG24" s="155" t="str">
        <f t="shared" ref="AG24:AG87" si="9">(D24)</f>
        <v>Skriv dine varer ind her!</v>
      </c>
      <c r="AH24" s="7"/>
    </row>
    <row r="25" spans="2:34" ht="12.75" customHeight="1" x14ac:dyDescent="0.2">
      <c r="B25" s="6"/>
      <c r="C25" s="187">
        <v>11</v>
      </c>
      <c r="D25" s="289" t="s">
        <v>126</v>
      </c>
      <c r="E25" s="284">
        <f t="shared" si="5"/>
        <v>0</v>
      </c>
      <c r="F25" s="154">
        <f t="shared" si="6"/>
        <v>0</v>
      </c>
      <c r="G25" s="224">
        <f t="shared" si="7"/>
        <v>0</v>
      </c>
      <c r="H25" s="154">
        <f>SUMPRODUCT((Januar!$G$15:$G$58=Lagerstyring!D25)*(Januar!$H$15:$H$58)*(Januar!$I$15:$I$58&gt;0))</f>
        <v>0</v>
      </c>
      <c r="I25" s="279">
        <f>SUMPRODUCT((Januar!$G$15:$G$58=Lagerstyring!D25)*(Januar!$H$15:$H$58)*(Januar!$K$15:$K$58&gt;0))</f>
        <v>0</v>
      </c>
      <c r="J25" s="278">
        <f>SUMPRODUCT((Februar!$G$15:$G$75=Lagerstyring!D25)*(Februar!$H$15:$H$75)*(Februar!$I$15:$I$75&gt;0))</f>
        <v>0</v>
      </c>
      <c r="K25" s="279">
        <f>SUMPRODUCT((Februar!$G$15:$G$75=Lagerstyring!D25)*(Februar!$H$15:$H$75)*(Februar!$K$15:$K$75&gt;0))</f>
        <v>0</v>
      </c>
      <c r="L25" s="278">
        <f>SUMPRODUCT((Marts!$G$15:$G$100=Lagerstyring!D25)*(Marts!$H$15:$H$100)*(Marts!$I$15:$I$100&gt;0))</f>
        <v>0</v>
      </c>
      <c r="M25" s="279">
        <f>SUMPRODUCT((Marts!$G$15:$G$100=Lagerstyring!D25)*(Marts!$H$15:$H$100)*(Marts!$K$15:$K$100&gt;0))</f>
        <v>0</v>
      </c>
      <c r="N25" s="278">
        <f>SUMPRODUCT((April!$G$15:$G$78=Lagerstyring!D25)*(April!$H$15:$H$78)*(April!$I$15:$I$78&gt;0))</f>
        <v>0</v>
      </c>
      <c r="O25" s="279">
        <f>SUMPRODUCT((April!$G$15:$G$78=Lagerstyring!D25)*(April!$H$15:$H$78)*(April!$K$15:$K$78&gt;0))</f>
        <v>0</v>
      </c>
      <c r="P25" s="278">
        <f>SUMPRODUCT((Maj!$G$15:$G$82=Lagerstyring!D25)*(Maj!$H$15:$H$82)*(Maj!$I$15:$I$82&gt;0))</f>
        <v>0</v>
      </c>
      <c r="Q25" s="279">
        <f>SUMPRODUCT((Maj!$G$15:$G$82=Lagerstyring!D25)*(Maj!$H$15:$H$82)*(Maj!$K$15:$K$82&gt;0))</f>
        <v>0</v>
      </c>
      <c r="R25" s="278">
        <f>SUMPRODUCT((Juni!$G$15:$G$80=Lagerstyring!D25)*(Juni!$H$15:$H$80)*(Juni!$I$15:$I$80&gt;0))</f>
        <v>0</v>
      </c>
      <c r="S25" s="279">
        <f>SUMPRODUCT((Juni!$G$15:$G$80=Lagerstyring!D25)*(Juni!$H$15:$H$80)*(Juni!$K$15:$K$80&gt;0))</f>
        <v>0</v>
      </c>
      <c r="T25" s="278">
        <f>SUMPRODUCT((Juli!$G$15:$G$77=Lagerstyring!D25)*(Juli!$H$15:$H$77)*(Juli!$I$15:$I$77&gt;0))</f>
        <v>0</v>
      </c>
      <c r="U25" s="279">
        <f>SUMPRODUCT((Juli!$G$15:$G$77=Lagerstyring!D25)*(Juli!$H$15:$H$77)*(Juli!$K$15:$K$77&gt;0))</f>
        <v>0</v>
      </c>
      <c r="V25" s="278">
        <f>SUMPRODUCT((August!$G$15:$G$79=Lagerstyring!D25)*(August!$H$15:$H$79)*(August!$I$15:$I$79&gt;0))</f>
        <v>0</v>
      </c>
      <c r="W25" s="279">
        <f>SUMPRODUCT((August!$G$15:$G$79=Lagerstyring!D25)*(August!$H$15:$H$79)*(August!$K$15:$K$79&gt;0))</f>
        <v>0</v>
      </c>
      <c r="X25" s="278">
        <f>SUMPRODUCT((September!$G$15:$G$85=Lagerstyring!D25)*(September!$H$15:$H$85)*(September!$I$15:$I$85&gt;0))</f>
        <v>0</v>
      </c>
      <c r="Y25" s="279">
        <f>SUMPRODUCT((September!$G$15:$G$85=Lagerstyring!D25)*(September!$H$15:$H$85)*(September!$K$15:$K$85&gt;0))</f>
        <v>0</v>
      </c>
      <c r="Z25" s="278">
        <f>SUMPRODUCT((Oktober!$G$15:$G$87=Lagerstyring!D25)*(Oktober!$H$15:$H$87)*(Oktober!$I$15:$I$87&gt;0))</f>
        <v>0</v>
      </c>
      <c r="AA25" s="279">
        <f>SUMPRODUCT((Oktober!$G$15:$G$87=Lagerstyring!D25)*(Oktober!$H$15:$H$87)*(Oktober!$K$15:$K$87&gt;0))</f>
        <v>0</v>
      </c>
      <c r="AB25" s="278">
        <f>SUMPRODUCT((November!$G$15:$G$74=Lagerstyring!D25)*(November!$H$15:$H$74)*(November!$I$15:$I$74&gt;0))</f>
        <v>0</v>
      </c>
      <c r="AC25" s="279">
        <f>SUMPRODUCT((November!$G$15:$G$74=Lagerstyring!D25)*(November!$H$15:$H$74)*(November!$K$15:$K$74&gt;0))</f>
        <v>0</v>
      </c>
      <c r="AD25" s="278">
        <f>SUMPRODUCT((December!$G$15:$G$63=Lagerstyring!D25)*(December!$H$15:$H$63)*(December!$I$15:$I$63&gt;0))</f>
        <v>0</v>
      </c>
      <c r="AE25" s="224">
        <f>SUMPRODUCT((December!$G$15:$G$63=Lagerstyring!D25)*(December!$H$15:$H$63)*(December!$K$15:$K$63&gt;0))</f>
        <v>0</v>
      </c>
      <c r="AF25" s="281">
        <f t="shared" si="8"/>
        <v>0</v>
      </c>
      <c r="AG25" s="155" t="str">
        <f t="shared" si="9"/>
        <v>Skriv dine varer ind her!</v>
      </c>
      <c r="AH25" s="7"/>
    </row>
    <row r="26" spans="2:34" ht="12.75" customHeight="1" x14ac:dyDescent="0.2">
      <c r="B26" s="6"/>
      <c r="C26" s="187">
        <v>12</v>
      </c>
      <c r="D26" s="289" t="s">
        <v>126</v>
      </c>
      <c r="E26" s="284">
        <f t="shared" si="5"/>
        <v>0</v>
      </c>
      <c r="F26" s="154">
        <f t="shared" si="6"/>
        <v>0</v>
      </c>
      <c r="G26" s="224">
        <f t="shared" si="7"/>
        <v>0</v>
      </c>
      <c r="H26" s="154">
        <f>SUMPRODUCT((Januar!$G$15:$G$58=Lagerstyring!D26)*(Januar!$H$15:$H$58)*(Januar!$I$15:$I$58&gt;0))</f>
        <v>0</v>
      </c>
      <c r="I26" s="279">
        <f>SUMPRODUCT((Januar!$G$15:$G$58=Lagerstyring!D26)*(Januar!$H$15:$H$58)*(Januar!$K$15:$K$58&gt;0))</f>
        <v>0</v>
      </c>
      <c r="J26" s="278">
        <f>SUMPRODUCT((Februar!$G$15:$G$75=Lagerstyring!D26)*(Februar!$H$15:$H$75)*(Februar!$I$15:$I$75&gt;0))</f>
        <v>0</v>
      </c>
      <c r="K26" s="279">
        <f>SUMPRODUCT((Februar!$G$15:$G$75=Lagerstyring!D26)*(Februar!$H$15:$H$75)*(Februar!$K$15:$K$75&gt;0))</f>
        <v>0</v>
      </c>
      <c r="L26" s="278">
        <f>SUMPRODUCT((Marts!$G$15:$G$100=Lagerstyring!D26)*(Marts!$H$15:$H$100)*(Marts!$I$15:$I$100&gt;0))</f>
        <v>0</v>
      </c>
      <c r="M26" s="279">
        <f>SUMPRODUCT((Marts!$G$15:$G$100=Lagerstyring!D26)*(Marts!$H$15:$H$100)*(Marts!$K$15:$K$100&gt;0))</f>
        <v>0</v>
      </c>
      <c r="N26" s="278">
        <f>SUMPRODUCT((April!$G$15:$G$78=Lagerstyring!D26)*(April!$H$15:$H$78)*(April!$I$15:$I$78&gt;0))</f>
        <v>0</v>
      </c>
      <c r="O26" s="279">
        <f>SUMPRODUCT((April!$G$15:$G$78=Lagerstyring!D26)*(April!$H$15:$H$78)*(April!$K$15:$K$78&gt;0))</f>
        <v>0</v>
      </c>
      <c r="P26" s="278">
        <f>SUMPRODUCT((Maj!$G$15:$G$82=Lagerstyring!D26)*(Maj!$H$15:$H$82)*(Maj!$I$15:$I$82&gt;0))</f>
        <v>0</v>
      </c>
      <c r="Q26" s="279">
        <f>SUMPRODUCT((Maj!$G$15:$G$82=Lagerstyring!D26)*(Maj!$H$15:$H$82)*(Maj!$K$15:$K$82&gt;0))</f>
        <v>0</v>
      </c>
      <c r="R26" s="278">
        <f>SUMPRODUCT((Juni!$G$15:$G$80=Lagerstyring!D26)*(Juni!$H$15:$H$80)*(Juni!$I$15:$I$80&gt;0))</f>
        <v>0</v>
      </c>
      <c r="S26" s="279">
        <f>SUMPRODUCT((Juni!$G$15:$G$80=Lagerstyring!D26)*(Juni!$H$15:$H$80)*(Juni!$K$15:$K$80&gt;0))</f>
        <v>0</v>
      </c>
      <c r="T26" s="278">
        <f>SUMPRODUCT((Juli!$G$15:$G$77=Lagerstyring!D26)*(Juli!$H$15:$H$77)*(Juli!$I$15:$I$77&gt;0))</f>
        <v>0</v>
      </c>
      <c r="U26" s="279">
        <f>SUMPRODUCT((Juli!$G$15:$G$77=Lagerstyring!D26)*(Juli!$H$15:$H$77)*(Juli!$K$15:$K$77&gt;0))</f>
        <v>0</v>
      </c>
      <c r="V26" s="278">
        <f>SUMPRODUCT((August!$G$15:$G$79=Lagerstyring!D26)*(August!$H$15:$H$79)*(August!$I$15:$I$79&gt;0))</f>
        <v>0</v>
      </c>
      <c r="W26" s="279">
        <f>SUMPRODUCT((August!$G$15:$G$79=Lagerstyring!D26)*(August!$H$15:$H$79)*(August!$K$15:$K$79&gt;0))</f>
        <v>0</v>
      </c>
      <c r="X26" s="278">
        <f>SUMPRODUCT((September!$G$15:$G$85=Lagerstyring!D26)*(September!$H$15:$H$85)*(September!$I$15:$I$85&gt;0))</f>
        <v>0</v>
      </c>
      <c r="Y26" s="279">
        <f>SUMPRODUCT((September!$G$15:$G$85=Lagerstyring!D26)*(September!$H$15:$H$85)*(September!$K$15:$K$85&gt;0))</f>
        <v>0</v>
      </c>
      <c r="Z26" s="278">
        <f>SUMPRODUCT((Oktober!$G$15:$G$87=Lagerstyring!D26)*(Oktober!$H$15:$H$87)*(Oktober!$I$15:$I$87&gt;0))</f>
        <v>0</v>
      </c>
      <c r="AA26" s="279">
        <f>SUMPRODUCT((Oktober!$G$15:$G$87=Lagerstyring!D26)*(Oktober!$H$15:$H$87)*(Oktober!$K$15:$K$87&gt;0))</f>
        <v>0</v>
      </c>
      <c r="AB26" s="278">
        <f>SUMPRODUCT((November!$G$15:$G$74=Lagerstyring!D26)*(November!$H$15:$H$74)*(November!$I$15:$I$74&gt;0))</f>
        <v>0</v>
      </c>
      <c r="AC26" s="279">
        <f>SUMPRODUCT((November!$G$15:$G$74=Lagerstyring!D26)*(November!$H$15:$H$74)*(November!$K$15:$K$74&gt;0))</f>
        <v>0</v>
      </c>
      <c r="AD26" s="278">
        <f>SUMPRODUCT((December!$G$15:$G$63=Lagerstyring!D26)*(December!$H$15:$H$63)*(December!$I$15:$I$63&gt;0))</f>
        <v>0</v>
      </c>
      <c r="AE26" s="224">
        <f>SUMPRODUCT((December!$G$15:$G$63=Lagerstyring!D26)*(December!$H$15:$H$63)*(December!$K$15:$K$63&gt;0))</f>
        <v>0</v>
      </c>
      <c r="AF26" s="281">
        <f t="shared" si="8"/>
        <v>0</v>
      </c>
      <c r="AG26" s="155" t="str">
        <f t="shared" si="9"/>
        <v>Skriv dine varer ind her!</v>
      </c>
      <c r="AH26" s="7"/>
    </row>
    <row r="27" spans="2:34" ht="12.75" customHeight="1" x14ac:dyDescent="0.2">
      <c r="B27" s="6"/>
      <c r="C27" s="187">
        <v>13</v>
      </c>
      <c r="D27" s="289" t="s">
        <v>126</v>
      </c>
      <c r="E27" s="284">
        <f t="shared" si="5"/>
        <v>0</v>
      </c>
      <c r="F27" s="154">
        <f t="shared" si="6"/>
        <v>0</v>
      </c>
      <c r="G27" s="224">
        <f t="shared" si="7"/>
        <v>0</v>
      </c>
      <c r="H27" s="154">
        <f>SUMPRODUCT((Januar!$G$15:$G$58=Lagerstyring!D27)*(Januar!$H$15:$H$58)*(Januar!$I$15:$I$58&gt;0))</f>
        <v>0</v>
      </c>
      <c r="I27" s="279">
        <f>SUMPRODUCT((Januar!$G$15:$G$58=Lagerstyring!D27)*(Januar!$H$15:$H$58)*(Januar!$K$15:$K$58&gt;0))</f>
        <v>0</v>
      </c>
      <c r="J27" s="278">
        <f>SUMPRODUCT((Februar!$G$15:$G$75=Lagerstyring!D27)*(Februar!$H$15:$H$75)*(Februar!$I$15:$I$75&gt;0))</f>
        <v>0</v>
      </c>
      <c r="K27" s="279">
        <f>SUMPRODUCT((Februar!$G$15:$G$75=Lagerstyring!D27)*(Februar!$H$15:$H$75)*(Februar!$K$15:$K$75&gt;0))</f>
        <v>0</v>
      </c>
      <c r="L27" s="278">
        <f>SUMPRODUCT((Marts!$G$15:$G$100=Lagerstyring!D27)*(Marts!$H$15:$H$100)*(Marts!$I$15:$I$100&gt;0))</f>
        <v>0</v>
      </c>
      <c r="M27" s="279">
        <f>SUMPRODUCT((Marts!$G$15:$G$100=Lagerstyring!D27)*(Marts!$H$15:$H$100)*(Marts!$K$15:$K$100&gt;0))</f>
        <v>0</v>
      </c>
      <c r="N27" s="278">
        <f>SUMPRODUCT((April!$G$15:$G$78=Lagerstyring!D27)*(April!$H$15:$H$78)*(April!$I$15:$I$78&gt;0))</f>
        <v>0</v>
      </c>
      <c r="O27" s="279">
        <f>SUMPRODUCT((April!$G$15:$G$78=Lagerstyring!D27)*(April!$H$15:$H$78)*(April!$K$15:$K$78&gt;0))</f>
        <v>0</v>
      </c>
      <c r="P27" s="278">
        <f>SUMPRODUCT((Maj!$G$15:$G$82=Lagerstyring!D27)*(Maj!$H$15:$H$82)*(Maj!$I$15:$I$82&gt;0))</f>
        <v>0</v>
      </c>
      <c r="Q27" s="279">
        <f>SUMPRODUCT((Maj!$G$15:$G$82=Lagerstyring!D27)*(Maj!$H$15:$H$82)*(Maj!$K$15:$K$82&gt;0))</f>
        <v>0</v>
      </c>
      <c r="R27" s="278">
        <f>SUMPRODUCT((Juni!$G$15:$G$80=Lagerstyring!D27)*(Juni!$H$15:$H$80)*(Juni!$I$15:$I$80&gt;0))</f>
        <v>0</v>
      </c>
      <c r="S27" s="279">
        <f>SUMPRODUCT((Juni!$G$15:$G$80=Lagerstyring!D27)*(Juni!$H$15:$H$80)*(Juni!$K$15:$K$80&gt;0))</f>
        <v>0</v>
      </c>
      <c r="T27" s="278">
        <f>SUMPRODUCT((Juli!$G$15:$G$77=Lagerstyring!D27)*(Juli!$H$15:$H$77)*(Juli!$I$15:$I$77&gt;0))</f>
        <v>0</v>
      </c>
      <c r="U27" s="279">
        <f>SUMPRODUCT((Juli!$G$15:$G$77=Lagerstyring!D27)*(Juli!$H$15:$H$77)*(Juli!$K$15:$K$77&gt;0))</f>
        <v>0</v>
      </c>
      <c r="V27" s="278">
        <f>SUMPRODUCT((August!$G$15:$G$79=Lagerstyring!D27)*(August!$H$15:$H$79)*(August!$I$15:$I$79&gt;0))</f>
        <v>0</v>
      </c>
      <c r="W27" s="279">
        <f>SUMPRODUCT((August!$G$15:$G$79=Lagerstyring!D27)*(August!$H$15:$H$79)*(August!$K$15:$K$79&gt;0))</f>
        <v>0</v>
      </c>
      <c r="X27" s="278">
        <f>SUMPRODUCT((September!$G$15:$G$85=Lagerstyring!D27)*(September!$H$15:$H$85)*(September!$I$15:$I$85&gt;0))</f>
        <v>0</v>
      </c>
      <c r="Y27" s="279">
        <f>SUMPRODUCT((September!$G$15:$G$85=Lagerstyring!D27)*(September!$H$15:$H$85)*(September!$K$15:$K$85&gt;0))</f>
        <v>0</v>
      </c>
      <c r="Z27" s="278">
        <f>SUMPRODUCT((Oktober!$G$15:$G$87=Lagerstyring!D27)*(Oktober!$H$15:$H$87)*(Oktober!$I$15:$I$87&gt;0))</f>
        <v>0</v>
      </c>
      <c r="AA27" s="279">
        <f>SUMPRODUCT((Oktober!$G$15:$G$87=Lagerstyring!D27)*(Oktober!$H$15:$H$87)*(Oktober!$K$15:$K$87&gt;0))</f>
        <v>0</v>
      </c>
      <c r="AB27" s="278">
        <f>SUMPRODUCT((November!$G$15:$G$74=Lagerstyring!D27)*(November!$H$15:$H$74)*(November!$I$15:$I$74&gt;0))</f>
        <v>0</v>
      </c>
      <c r="AC27" s="279">
        <f>SUMPRODUCT((November!$G$15:$G$74=Lagerstyring!D27)*(November!$H$15:$H$74)*(November!$K$15:$K$74&gt;0))</f>
        <v>0</v>
      </c>
      <c r="AD27" s="278">
        <f>SUMPRODUCT((December!$G$15:$G$63=Lagerstyring!D27)*(December!$H$15:$H$63)*(December!$I$15:$I$63&gt;0))</f>
        <v>0</v>
      </c>
      <c r="AE27" s="224">
        <f>SUMPRODUCT((December!$G$15:$G$63=Lagerstyring!D27)*(December!$H$15:$H$63)*(December!$K$15:$K$63&gt;0))</f>
        <v>0</v>
      </c>
      <c r="AF27" s="281">
        <f t="shared" si="8"/>
        <v>0</v>
      </c>
      <c r="AG27" s="155" t="str">
        <f t="shared" si="9"/>
        <v>Skriv dine varer ind her!</v>
      </c>
      <c r="AH27" s="7"/>
    </row>
    <row r="28" spans="2:34" ht="12.75" customHeight="1" x14ac:dyDescent="0.2">
      <c r="B28" s="6"/>
      <c r="C28" s="187">
        <v>14</v>
      </c>
      <c r="D28" s="289" t="s">
        <v>126</v>
      </c>
      <c r="E28" s="284">
        <f t="shared" si="5"/>
        <v>0</v>
      </c>
      <c r="F28" s="154">
        <f t="shared" si="6"/>
        <v>0</v>
      </c>
      <c r="G28" s="224">
        <f t="shared" si="7"/>
        <v>0</v>
      </c>
      <c r="H28" s="154">
        <f>SUMPRODUCT((Januar!$G$15:$G$58=Lagerstyring!D28)*(Januar!$H$15:$H$58)*(Januar!$I$15:$I$58&gt;0))</f>
        <v>0</v>
      </c>
      <c r="I28" s="279">
        <f>SUMPRODUCT((Januar!$G$15:$G$58=Lagerstyring!D28)*(Januar!$H$15:$H$58)*(Januar!$K$15:$K$58&gt;0))</f>
        <v>0</v>
      </c>
      <c r="J28" s="278">
        <f>SUMPRODUCT((Februar!$G$15:$G$75=Lagerstyring!D28)*(Februar!$H$15:$H$75)*(Februar!$I$15:$I$75&gt;0))</f>
        <v>0</v>
      </c>
      <c r="K28" s="279">
        <f>SUMPRODUCT((Februar!$G$15:$G$75=Lagerstyring!D28)*(Februar!$H$15:$H$75)*(Februar!$K$15:$K$75&gt;0))</f>
        <v>0</v>
      </c>
      <c r="L28" s="278">
        <f>SUMPRODUCT((Marts!$G$15:$G$100=Lagerstyring!D28)*(Marts!$H$15:$H$100)*(Marts!$I$15:$I$100&gt;0))</f>
        <v>0</v>
      </c>
      <c r="M28" s="279">
        <f>SUMPRODUCT((Marts!$G$15:$G$100=Lagerstyring!D28)*(Marts!$H$15:$H$100)*(Marts!$K$15:$K$100&gt;0))</f>
        <v>0</v>
      </c>
      <c r="N28" s="278">
        <f>SUMPRODUCT((April!$G$15:$G$78=Lagerstyring!D28)*(April!$H$15:$H$78)*(April!$I$15:$I$78&gt;0))</f>
        <v>0</v>
      </c>
      <c r="O28" s="279">
        <f>SUMPRODUCT((April!$G$15:$G$78=Lagerstyring!D28)*(April!$H$15:$H$78)*(April!$K$15:$K$78&gt;0))</f>
        <v>0</v>
      </c>
      <c r="P28" s="278">
        <f>SUMPRODUCT((Maj!$G$15:$G$82=Lagerstyring!D28)*(Maj!$H$15:$H$82)*(Maj!$I$15:$I$82&gt;0))</f>
        <v>0</v>
      </c>
      <c r="Q28" s="279">
        <f>SUMPRODUCT((Maj!$G$15:$G$82=Lagerstyring!D28)*(Maj!$H$15:$H$82)*(Maj!$K$15:$K$82&gt;0))</f>
        <v>0</v>
      </c>
      <c r="R28" s="278">
        <f>SUMPRODUCT((Juni!$G$15:$G$80=Lagerstyring!D28)*(Juni!$H$15:$H$80)*(Juni!$I$15:$I$80&gt;0))</f>
        <v>0</v>
      </c>
      <c r="S28" s="279">
        <f>SUMPRODUCT((Juni!$G$15:$G$80=Lagerstyring!D28)*(Juni!$H$15:$H$80)*(Juni!$K$15:$K$80&gt;0))</f>
        <v>0</v>
      </c>
      <c r="T28" s="278">
        <f>SUMPRODUCT((Juli!$G$15:$G$77=Lagerstyring!D28)*(Juli!$H$15:$H$77)*(Juli!$I$15:$I$77&gt;0))</f>
        <v>0</v>
      </c>
      <c r="U28" s="279">
        <f>SUMPRODUCT((Juli!$G$15:$G$77=Lagerstyring!D28)*(Juli!$H$15:$H$77)*(Juli!$K$15:$K$77&gt;0))</f>
        <v>0</v>
      </c>
      <c r="V28" s="278">
        <f>SUMPRODUCT((August!$G$15:$G$79=Lagerstyring!D28)*(August!$H$15:$H$79)*(August!$I$15:$I$79&gt;0))</f>
        <v>0</v>
      </c>
      <c r="W28" s="279">
        <f>SUMPRODUCT((August!$G$15:$G$79=Lagerstyring!D28)*(August!$H$15:$H$79)*(August!$K$15:$K$79&gt;0))</f>
        <v>0</v>
      </c>
      <c r="X28" s="278">
        <f>SUMPRODUCT((September!$G$15:$G$85=Lagerstyring!D28)*(September!$H$15:$H$85)*(September!$I$15:$I$85&gt;0))</f>
        <v>0</v>
      </c>
      <c r="Y28" s="279">
        <f>SUMPRODUCT((September!$G$15:$G$85=Lagerstyring!D28)*(September!$H$15:$H$85)*(September!$K$15:$K$85&gt;0))</f>
        <v>0</v>
      </c>
      <c r="Z28" s="278">
        <f>SUMPRODUCT((Oktober!$G$15:$G$87=Lagerstyring!D28)*(Oktober!$H$15:$H$87)*(Oktober!$I$15:$I$87&gt;0))</f>
        <v>0</v>
      </c>
      <c r="AA28" s="279">
        <f>SUMPRODUCT((Oktober!$G$15:$G$87=Lagerstyring!D28)*(Oktober!$H$15:$H$87)*(Oktober!$K$15:$K$87&gt;0))</f>
        <v>0</v>
      </c>
      <c r="AB28" s="278">
        <f>SUMPRODUCT((November!$G$15:$G$74=Lagerstyring!D28)*(November!$H$15:$H$74)*(November!$I$15:$I$74&gt;0))</f>
        <v>0</v>
      </c>
      <c r="AC28" s="279">
        <f>SUMPRODUCT((November!$G$15:$G$74=Lagerstyring!D28)*(November!$H$15:$H$74)*(November!$K$15:$K$74&gt;0))</f>
        <v>0</v>
      </c>
      <c r="AD28" s="278">
        <f>SUMPRODUCT((December!$G$15:$G$63=Lagerstyring!D28)*(December!$H$15:$H$63)*(December!$I$15:$I$63&gt;0))</f>
        <v>0</v>
      </c>
      <c r="AE28" s="224">
        <f>SUMPRODUCT((December!$G$15:$G$63=Lagerstyring!D28)*(December!$H$15:$H$63)*(December!$K$15:$K$63&gt;0))</f>
        <v>0</v>
      </c>
      <c r="AF28" s="281">
        <f t="shared" si="8"/>
        <v>0</v>
      </c>
      <c r="AG28" s="155" t="str">
        <f t="shared" si="9"/>
        <v>Skriv dine varer ind her!</v>
      </c>
      <c r="AH28" s="7"/>
    </row>
    <row r="29" spans="2:34" ht="12.75" customHeight="1" x14ac:dyDescent="0.2">
      <c r="B29" s="6"/>
      <c r="C29" s="187">
        <v>15</v>
      </c>
      <c r="D29" s="289" t="s">
        <v>126</v>
      </c>
      <c r="E29" s="284">
        <f t="shared" si="5"/>
        <v>0</v>
      </c>
      <c r="F29" s="154">
        <f t="shared" si="6"/>
        <v>0</v>
      </c>
      <c r="G29" s="224">
        <f t="shared" si="7"/>
        <v>0</v>
      </c>
      <c r="H29" s="154">
        <f>SUMPRODUCT((Januar!$G$15:$G$58=Lagerstyring!D29)*(Januar!$H$15:$H$58)*(Januar!$I$15:$I$58&gt;0))</f>
        <v>0</v>
      </c>
      <c r="I29" s="279">
        <f>SUMPRODUCT((Januar!$G$15:$G$58=Lagerstyring!D29)*(Januar!$H$15:$H$58)*(Januar!$K$15:$K$58&gt;0))</f>
        <v>0</v>
      </c>
      <c r="J29" s="278">
        <f>SUMPRODUCT((Februar!$G$15:$G$75=Lagerstyring!D29)*(Februar!$H$15:$H$75)*(Februar!$I$15:$I$75&gt;0))</f>
        <v>0</v>
      </c>
      <c r="K29" s="279">
        <f>SUMPRODUCT((Februar!$G$15:$G$75=Lagerstyring!D29)*(Februar!$H$15:$H$75)*(Februar!$K$15:$K$75&gt;0))</f>
        <v>0</v>
      </c>
      <c r="L29" s="278">
        <f>SUMPRODUCT((Marts!$G$15:$G$100=Lagerstyring!D29)*(Marts!$H$15:$H$100)*(Marts!$I$15:$I$100&gt;0))</f>
        <v>0</v>
      </c>
      <c r="M29" s="279">
        <f>SUMPRODUCT((Marts!$G$15:$G$100=Lagerstyring!D29)*(Marts!$H$15:$H$100)*(Marts!$K$15:$K$100&gt;0))</f>
        <v>0</v>
      </c>
      <c r="N29" s="278">
        <f>SUMPRODUCT((April!$G$15:$G$78=Lagerstyring!D29)*(April!$H$15:$H$78)*(April!$I$15:$I$78&gt;0))</f>
        <v>0</v>
      </c>
      <c r="O29" s="279">
        <f>SUMPRODUCT((April!$G$15:$G$78=Lagerstyring!D29)*(April!$H$15:$H$78)*(April!$K$15:$K$78&gt;0))</f>
        <v>0</v>
      </c>
      <c r="P29" s="278">
        <f>SUMPRODUCT((Maj!$G$15:$G$82=Lagerstyring!D29)*(Maj!$H$15:$H$82)*(Maj!$I$15:$I$82&gt;0))</f>
        <v>0</v>
      </c>
      <c r="Q29" s="279">
        <f>SUMPRODUCT((Maj!$G$15:$G$82=Lagerstyring!D29)*(Maj!$H$15:$H$82)*(Maj!$K$15:$K$82&gt;0))</f>
        <v>0</v>
      </c>
      <c r="R29" s="278">
        <f>SUMPRODUCT((Juni!$G$15:$G$80=Lagerstyring!D29)*(Juni!$H$15:$H$80)*(Juni!$I$15:$I$80&gt;0))</f>
        <v>0</v>
      </c>
      <c r="S29" s="279">
        <f>SUMPRODUCT((Juni!$G$15:$G$80=Lagerstyring!D29)*(Juni!$H$15:$H$80)*(Juni!$K$15:$K$80&gt;0))</f>
        <v>0</v>
      </c>
      <c r="T29" s="278">
        <f>SUMPRODUCT((Juli!$G$15:$G$77=Lagerstyring!D29)*(Juli!$H$15:$H$77)*(Juli!$I$15:$I$77&gt;0))</f>
        <v>0</v>
      </c>
      <c r="U29" s="279">
        <f>SUMPRODUCT((Juli!$G$15:$G$77=Lagerstyring!D29)*(Juli!$H$15:$H$77)*(Juli!$K$15:$K$77&gt;0))</f>
        <v>0</v>
      </c>
      <c r="V29" s="278">
        <f>SUMPRODUCT((August!$G$15:$G$79=Lagerstyring!D29)*(August!$H$15:$H$79)*(August!$I$15:$I$79&gt;0))</f>
        <v>0</v>
      </c>
      <c r="W29" s="279">
        <f>SUMPRODUCT((August!$G$15:$G$79=Lagerstyring!D29)*(August!$H$15:$H$79)*(August!$K$15:$K$79&gt;0))</f>
        <v>0</v>
      </c>
      <c r="X29" s="278">
        <f>SUMPRODUCT((September!$G$15:$G$85=Lagerstyring!D29)*(September!$H$15:$H$85)*(September!$I$15:$I$85&gt;0))</f>
        <v>0</v>
      </c>
      <c r="Y29" s="279">
        <f>SUMPRODUCT((September!$G$15:$G$85=Lagerstyring!D29)*(September!$H$15:$H$85)*(September!$K$15:$K$85&gt;0))</f>
        <v>0</v>
      </c>
      <c r="Z29" s="278">
        <f>SUMPRODUCT((Oktober!$G$15:$G$87=Lagerstyring!D29)*(Oktober!$H$15:$H$87)*(Oktober!$I$15:$I$87&gt;0))</f>
        <v>0</v>
      </c>
      <c r="AA29" s="279">
        <f>SUMPRODUCT((Oktober!$G$15:$G$87=Lagerstyring!D29)*(Oktober!$H$15:$H$87)*(Oktober!$K$15:$K$87&gt;0))</f>
        <v>0</v>
      </c>
      <c r="AB29" s="278">
        <f>SUMPRODUCT((November!$G$15:$G$74=Lagerstyring!D29)*(November!$H$15:$H$74)*(November!$I$15:$I$74&gt;0))</f>
        <v>0</v>
      </c>
      <c r="AC29" s="279">
        <f>SUMPRODUCT((November!$G$15:$G$74=Lagerstyring!D29)*(November!$H$15:$H$74)*(November!$K$15:$K$74&gt;0))</f>
        <v>0</v>
      </c>
      <c r="AD29" s="278">
        <f>SUMPRODUCT((December!$G$15:$G$63=Lagerstyring!D29)*(December!$H$15:$H$63)*(December!$I$15:$I$63&gt;0))</f>
        <v>0</v>
      </c>
      <c r="AE29" s="224">
        <f>SUMPRODUCT((December!$G$15:$G$63=Lagerstyring!D29)*(December!$H$15:$H$63)*(December!$K$15:$K$63&gt;0))</f>
        <v>0</v>
      </c>
      <c r="AF29" s="281">
        <f t="shared" si="8"/>
        <v>0</v>
      </c>
      <c r="AG29" s="155" t="str">
        <f t="shared" si="9"/>
        <v>Skriv dine varer ind her!</v>
      </c>
      <c r="AH29" s="7"/>
    </row>
    <row r="30" spans="2:34" ht="12.75" customHeight="1" x14ac:dyDescent="0.2">
      <c r="B30" s="6"/>
      <c r="C30" s="187">
        <v>16</v>
      </c>
      <c r="D30" s="289" t="s">
        <v>126</v>
      </c>
      <c r="E30" s="284">
        <f t="shared" si="5"/>
        <v>0</v>
      </c>
      <c r="F30" s="154">
        <f t="shared" si="6"/>
        <v>0</v>
      </c>
      <c r="G30" s="224">
        <f t="shared" si="7"/>
        <v>0</v>
      </c>
      <c r="H30" s="154">
        <f>SUMPRODUCT((Januar!$G$15:$G$58=Lagerstyring!D30)*(Januar!$H$15:$H$58)*(Januar!$I$15:$I$58&gt;0))</f>
        <v>0</v>
      </c>
      <c r="I30" s="279">
        <f>SUMPRODUCT((Januar!$G$15:$G$58=Lagerstyring!D30)*(Januar!$H$15:$H$58)*(Januar!$K$15:$K$58&gt;0))</f>
        <v>0</v>
      </c>
      <c r="J30" s="278">
        <f>SUMPRODUCT((Februar!$G$15:$G$75=Lagerstyring!D30)*(Februar!$H$15:$H$75)*(Februar!$I$15:$I$75&gt;0))</f>
        <v>0</v>
      </c>
      <c r="K30" s="279">
        <f>SUMPRODUCT((Februar!$G$15:$G$75=Lagerstyring!D30)*(Februar!$H$15:$H$75)*(Februar!$K$15:$K$75&gt;0))</f>
        <v>0</v>
      </c>
      <c r="L30" s="278">
        <f>SUMPRODUCT((Marts!$G$15:$G$100=Lagerstyring!D30)*(Marts!$H$15:$H$100)*(Marts!$I$15:$I$100&gt;0))</f>
        <v>0</v>
      </c>
      <c r="M30" s="279">
        <f>SUMPRODUCT((Marts!$G$15:$G$100=Lagerstyring!D30)*(Marts!$H$15:$H$100)*(Marts!$K$15:$K$100&gt;0))</f>
        <v>0</v>
      </c>
      <c r="N30" s="278">
        <f>SUMPRODUCT((April!$G$15:$G$78=Lagerstyring!D30)*(April!$H$15:$H$78)*(April!$I$15:$I$78&gt;0))</f>
        <v>0</v>
      </c>
      <c r="O30" s="279">
        <f>SUMPRODUCT((April!$G$15:$G$78=Lagerstyring!D30)*(April!$H$15:$H$78)*(April!$K$15:$K$78&gt;0))</f>
        <v>0</v>
      </c>
      <c r="P30" s="278">
        <f>SUMPRODUCT((Maj!$G$15:$G$82=Lagerstyring!D30)*(Maj!$H$15:$H$82)*(Maj!$I$15:$I$82&gt;0))</f>
        <v>0</v>
      </c>
      <c r="Q30" s="279">
        <f>SUMPRODUCT((Maj!$G$15:$G$82=Lagerstyring!D30)*(Maj!$H$15:$H$82)*(Maj!$K$15:$K$82&gt;0))</f>
        <v>0</v>
      </c>
      <c r="R30" s="278">
        <f>SUMPRODUCT((Juni!$G$15:$G$80=Lagerstyring!D30)*(Juni!$H$15:$H$80)*(Juni!$I$15:$I$80&gt;0))</f>
        <v>0</v>
      </c>
      <c r="S30" s="279">
        <f>SUMPRODUCT((Juni!$G$15:$G$80=Lagerstyring!D30)*(Juni!$H$15:$H$80)*(Juni!$K$15:$K$80&gt;0))</f>
        <v>0</v>
      </c>
      <c r="T30" s="278">
        <f>SUMPRODUCT((Juli!$G$15:$G$77=Lagerstyring!D30)*(Juli!$H$15:$H$77)*(Juli!$I$15:$I$77&gt;0))</f>
        <v>0</v>
      </c>
      <c r="U30" s="279">
        <f>SUMPRODUCT((Juli!$G$15:$G$77=Lagerstyring!D30)*(Juli!$H$15:$H$77)*(Juli!$K$15:$K$77&gt;0))</f>
        <v>0</v>
      </c>
      <c r="V30" s="278">
        <f>SUMPRODUCT((August!$G$15:$G$79=Lagerstyring!D30)*(August!$H$15:$H$79)*(August!$I$15:$I$79&gt;0))</f>
        <v>0</v>
      </c>
      <c r="W30" s="279">
        <f>SUMPRODUCT((August!$G$15:$G$79=Lagerstyring!D30)*(August!$H$15:$H$79)*(August!$K$15:$K$79&gt;0))</f>
        <v>0</v>
      </c>
      <c r="X30" s="278">
        <f>SUMPRODUCT((September!$G$15:$G$85=Lagerstyring!D30)*(September!$H$15:$H$85)*(September!$I$15:$I$85&gt;0))</f>
        <v>0</v>
      </c>
      <c r="Y30" s="279">
        <f>SUMPRODUCT((September!$G$15:$G$85=Lagerstyring!D30)*(September!$H$15:$H$85)*(September!$K$15:$K$85&gt;0))</f>
        <v>0</v>
      </c>
      <c r="Z30" s="278">
        <f>SUMPRODUCT((Oktober!$G$15:$G$87=Lagerstyring!D30)*(Oktober!$H$15:$H$87)*(Oktober!$I$15:$I$87&gt;0))</f>
        <v>0</v>
      </c>
      <c r="AA30" s="279">
        <f>SUMPRODUCT((Oktober!$G$15:$G$87=Lagerstyring!D30)*(Oktober!$H$15:$H$87)*(Oktober!$K$15:$K$87&gt;0))</f>
        <v>0</v>
      </c>
      <c r="AB30" s="278">
        <f>SUMPRODUCT((November!$G$15:$G$74=Lagerstyring!D30)*(November!$H$15:$H$74)*(November!$I$15:$I$74&gt;0))</f>
        <v>0</v>
      </c>
      <c r="AC30" s="279">
        <f>SUMPRODUCT((November!$G$15:$G$74=Lagerstyring!D30)*(November!$H$15:$H$74)*(November!$K$15:$K$74&gt;0))</f>
        <v>0</v>
      </c>
      <c r="AD30" s="278">
        <f>SUMPRODUCT((December!$G$15:$G$63=Lagerstyring!D30)*(December!$H$15:$H$63)*(December!$I$15:$I$63&gt;0))</f>
        <v>0</v>
      </c>
      <c r="AE30" s="224">
        <f>SUMPRODUCT((December!$G$15:$G$63=Lagerstyring!D30)*(December!$H$15:$H$63)*(December!$K$15:$K$63&gt;0))</f>
        <v>0</v>
      </c>
      <c r="AF30" s="281">
        <f t="shared" si="8"/>
        <v>0</v>
      </c>
      <c r="AG30" s="155" t="str">
        <f t="shared" si="9"/>
        <v>Skriv dine varer ind her!</v>
      </c>
      <c r="AH30" s="7"/>
    </row>
    <row r="31" spans="2:34" ht="12.75" customHeight="1" x14ac:dyDescent="0.2">
      <c r="B31" s="6"/>
      <c r="C31" s="187">
        <v>17</v>
      </c>
      <c r="D31" s="289" t="s">
        <v>126</v>
      </c>
      <c r="E31" s="284">
        <f t="shared" si="5"/>
        <v>0</v>
      </c>
      <c r="F31" s="154">
        <f t="shared" si="6"/>
        <v>0</v>
      </c>
      <c r="G31" s="224">
        <f t="shared" si="7"/>
        <v>0</v>
      </c>
      <c r="H31" s="154">
        <f>SUMPRODUCT((Januar!$G$15:$G$58=Lagerstyring!D31)*(Januar!$H$15:$H$58)*(Januar!$I$15:$I$58&gt;0))</f>
        <v>0</v>
      </c>
      <c r="I31" s="279">
        <f>SUMPRODUCT((Januar!$G$15:$G$58=Lagerstyring!D31)*(Januar!$H$15:$H$58)*(Januar!$K$15:$K$58&gt;0))</f>
        <v>0</v>
      </c>
      <c r="J31" s="278">
        <f>SUMPRODUCT((Februar!$G$15:$G$75=Lagerstyring!D31)*(Februar!$H$15:$H$75)*(Februar!$I$15:$I$75&gt;0))</f>
        <v>0</v>
      </c>
      <c r="K31" s="279">
        <f>SUMPRODUCT((Februar!$G$15:$G$75=Lagerstyring!D31)*(Februar!$H$15:$H$75)*(Februar!$K$15:$K$75&gt;0))</f>
        <v>0</v>
      </c>
      <c r="L31" s="278">
        <f>SUMPRODUCT((Marts!$G$15:$G$100=Lagerstyring!D31)*(Marts!$H$15:$H$100)*(Marts!$I$15:$I$100&gt;0))</f>
        <v>0</v>
      </c>
      <c r="M31" s="279">
        <f>SUMPRODUCT((Marts!$G$15:$G$100=Lagerstyring!D31)*(Marts!$H$15:$H$100)*(Marts!$K$15:$K$100&gt;0))</f>
        <v>0</v>
      </c>
      <c r="N31" s="278">
        <f>SUMPRODUCT((April!$G$15:$G$78=Lagerstyring!D31)*(April!$H$15:$H$78)*(April!$I$15:$I$78&gt;0))</f>
        <v>0</v>
      </c>
      <c r="O31" s="279">
        <f>SUMPRODUCT((April!$G$15:$G$78=Lagerstyring!D31)*(April!$H$15:$H$78)*(April!$K$15:$K$78&gt;0))</f>
        <v>0</v>
      </c>
      <c r="P31" s="278">
        <f>SUMPRODUCT((Maj!$G$15:$G$82=Lagerstyring!D31)*(Maj!$H$15:$H$82)*(Maj!$I$15:$I$82&gt;0))</f>
        <v>0</v>
      </c>
      <c r="Q31" s="279">
        <f>SUMPRODUCT((Maj!$G$15:$G$82=Lagerstyring!D31)*(Maj!$H$15:$H$82)*(Maj!$K$15:$K$82&gt;0))</f>
        <v>0</v>
      </c>
      <c r="R31" s="278">
        <f>SUMPRODUCT((Juni!$G$15:$G$80=Lagerstyring!D31)*(Juni!$H$15:$H$80)*(Juni!$I$15:$I$80&gt;0))</f>
        <v>0</v>
      </c>
      <c r="S31" s="279">
        <f>SUMPRODUCT((Juni!$G$15:$G$80=Lagerstyring!D31)*(Juni!$H$15:$H$80)*(Juni!$K$15:$K$80&gt;0))</f>
        <v>0</v>
      </c>
      <c r="T31" s="278">
        <f>SUMPRODUCT((Juli!$G$15:$G$77=Lagerstyring!D31)*(Juli!$H$15:$H$77)*(Juli!$I$15:$I$77&gt;0))</f>
        <v>0</v>
      </c>
      <c r="U31" s="279">
        <f>SUMPRODUCT((Juli!$G$15:$G$77=Lagerstyring!D31)*(Juli!$H$15:$H$77)*(Juli!$K$15:$K$77&gt;0))</f>
        <v>0</v>
      </c>
      <c r="V31" s="278">
        <f>SUMPRODUCT((August!$G$15:$G$79=Lagerstyring!D31)*(August!$H$15:$H$79)*(August!$I$15:$I$79&gt;0))</f>
        <v>0</v>
      </c>
      <c r="W31" s="279">
        <f>SUMPRODUCT((August!$G$15:$G$79=Lagerstyring!D31)*(August!$H$15:$H$79)*(August!$K$15:$K$79&gt;0))</f>
        <v>0</v>
      </c>
      <c r="X31" s="278">
        <f>SUMPRODUCT((September!$G$15:$G$85=Lagerstyring!D31)*(September!$H$15:$H$85)*(September!$I$15:$I$85&gt;0))</f>
        <v>0</v>
      </c>
      <c r="Y31" s="279">
        <f>SUMPRODUCT((September!$G$15:$G$85=Lagerstyring!D31)*(September!$H$15:$H$85)*(September!$K$15:$K$85&gt;0))</f>
        <v>0</v>
      </c>
      <c r="Z31" s="278">
        <f>SUMPRODUCT((Oktober!$G$15:$G$87=Lagerstyring!D31)*(Oktober!$H$15:$H$87)*(Oktober!$I$15:$I$87&gt;0))</f>
        <v>0</v>
      </c>
      <c r="AA31" s="279">
        <f>SUMPRODUCT((Oktober!$G$15:$G$87=Lagerstyring!D31)*(Oktober!$H$15:$H$87)*(Oktober!$K$15:$K$87&gt;0))</f>
        <v>0</v>
      </c>
      <c r="AB31" s="278">
        <f>SUMPRODUCT((November!$G$15:$G$74=Lagerstyring!D31)*(November!$H$15:$H$74)*(November!$I$15:$I$74&gt;0))</f>
        <v>0</v>
      </c>
      <c r="AC31" s="279">
        <f>SUMPRODUCT((November!$G$15:$G$74=Lagerstyring!D31)*(November!$H$15:$H$74)*(November!$K$15:$K$74&gt;0))</f>
        <v>0</v>
      </c>
      <c r="AD31" s="278">
        <f>SUMPRODUCT((December!$G$15:$G$63=Lagerstyring!D31)*(December!$H$15:$H$63)*(December!$I$15:$I$63&gt;0))</f>
        <v>0</v>
      </c>
      <c r="AE31" s="224">
        <f>SUMPRODUCT((December!$G$15:$G$63=Lagerstyring!D31)*(December!$H$15:$H$63)*(December!$K$15:$K$63&gt;0))</f>
        <v>0</v>
      </c>
      <c r="AF31" s="281">
        <f t="shared" si="8"/>
        <v>0</v>
      </c>
      <c r="AG31" s="155" t="str">
        <f t="shared" si="9"/>
        <v>Skriv dine varer ind her!</v>
      </c>
      <c r="AH31" s="7"/>
    </row>
    <row r="32" spans="2:34" ht="12.75" customHeight="1" x14ac:dyDescent="0.2">
      <c r="B32" s="6"/>
      <c r="C32" s="187">
        <v>18</v>
      </c>
      <c r="D32" s="289" t="s">
        <v>126</v>
      </c>
      <c r="E32" s="284">
        <f t="shared" si="5"/>
        <v>0</v>
      </c>
      <c r="F32" s="154">
        <f t="shared" si="6"/>
        <v>0</v>
      </c>
      <c r="G32" s="224">
        <f t="shared" si="7"/>
        <v>0</v>
      </c>
      <c r="H32" s="154">
        <f>SUMPRODUCT((Januar!$G$15:$G$58=Lagerstyring!D32)*(Januar!$H$15:$H$58)*(Januar!$I$15:$I$58&gt;0))</f>
        <v>0</v>
      </c>
      <c r="I32" s="279">
        <f>SUMPRODUCT((Januar!$G$15:$G$58=Lagerstyring!D32)*(Januar!$H$15:$H$58)*(Januar!$K$15:$K$58&gt;0))</f>
        <v>0</v>
      </c>
      <c r="J32" s="278">
        <f>SUMPRODUCT((Februar!$G$15:$G$75=Lagerstyring!D32)*(Februar!$H$15:$H$75)*(Februar!$I$15:$I$75&gt;0))</f>
        <v>0</v>
      </c>
      <c r="K32" s="279">
        <f>SUMPRODUCT((Februar!$G$15:$G$75=Lagerstyring!D32)*(Februar!$H$15:$H$75)*(Februar!$K$15:$K$75&gt;0))</f>
        <v>0</v>
      </c>
      <c r="L32" s="278">
        <f>SUMPRODUCT((Marts!$G$15:$G$100=Lagerstyring!D32)*(Marts!$H$15:$H$100)*(Marts!$I$15:$I$100&gt;0))</f>
        <v>0</v>
      </c>
      <c r="M32" s="279">
        <f>SUMPRODUCT((Marts!$G$15:$G$100=Lagerstyring!D32)*(Marts!$H$15:$H$100)*(Marts!$K$15:$K$100&gt;0))</f>
        <v>0</v>
      </c>
      <c r="N32" s="278">
        <f>SUMPRODUCT((April!$G$15:$G$78=Lagerstyring!D32)*(April!$H$15:$H$78)*(April!$I$15:$I$78&gt;0))</f>
        <v>0</v>
      </c>
      <c r="O32" s="279">
        <f>SUMPRODUCT((April!$G$15:$G$78=Lagerstyring!D32)*(April!$H$15:$H$78)*(April!$K$15:$K$78&gt;0))</f>
        <v>0</v>
      </c>
      <c r="P32" s="278">
        <f>SUMPRODUCT((Maj!$G$15:$G$82=Lagerstyring!D32)*(Maj!$H$15:$H$82)*(Maj!$I$15:$I$82&gt;0))</f>
        <v>0</v>
      </c>
      <c r="Q32" s="279">
        <f>SUMPRODUCT((Maj!$G$15:$G$82=Lagerstyring!D32)*(Maj!$H$15:$H$82)*(Maj!$K$15:$K$82&gt;0))</f>
        <v>0</v>
      </c>
      <c r="R32" s="278">
        <f>SUMPRODUCT((Juni!$G$15:$G$80=Lagerstyring!D32)*(Juni!$H$15:$H$80)*(Juni!$I$15:$I$80&gt;0))</f>
        <v>0</v>
      </c>
      <c r="S32" s="279">
        <f>SUMPRODUCT((Juni!$G$15:$G$80=Lagerstyring!D32)*(Juni!$H$15:$H$80)*(Juni!$K$15:$K$80&gt;0))</f>
        <v>0</v>
      </c>
      <c r="T32" s="278">
        <f>SUMPRODUCT((Juli!$G$15:$G$77=Lagerstyring!D32)*(Juli!$H$15:$H$77)*(Juli!$I$15:$I$77&gt;0))</f>
        <v>0</v>
      </c>
      <c r="U32" s="279">
        <f>SUMPRODUCT((Juli!$G$15:$G$77=Lagerstyring!D32)*(Juli!$H$15:$H$77)*(Juli!$K$15:$K$77&gt;0))</f>
        <v>0</v>
      </c>
      <c r="V32" s="278">
        <f>SUMPRODUCT((August!$G$15:$G$79=Lagerstyring!D32)*(August!$H$15:$H$79)*(August!$I$15:$I$79&gt;0))</f>
        <v>0</v>
      </c>
      <c r="W32" s="279">
        <f>SUMPRODUCT((August!$G$15:$G$79=Lagerstyring!D32)*(August!$H$15:$H$79)*(August!$K$15:$K$79&gt;0))</f>
        <v>0</v>
      </c>
      <c r="X32" s="278">
        <f>SUMPRODUCT((September!$G$15:$G$85=Lagerstyring!D32)*(September!$H$15:$H$85)*(September!$I$15:$I$85&gt;0))</f>
        <v>0</v>
      </c>
      <c r="Y32" s="279">
        <f>SUMPRODUCT((September!$G$15:$G$85=Lagerstyring!D32)*(September!$H$15:$H$85)*(September!$K$15:$K$85&gt;0))</f>
        <v>0</v>
      </c>
      <c r="Z32" s="278">
        <f>SUMPRODUCT((Oktober!$G$15:$G$87=Lagerstyring!D32)*(Oktober!$H$15:$H$87)*(Oktober!$I$15:$I$87&gt;0))</f>
        <v>0</v>
      </c>
      <c r="AA32" s="279">
        <f>SUMPRODUCT((Oktober!$G$15:$G$87=Lagerstyring!D32)*(Oktober!$H$15:$H$87)*(Oktober!$K$15:$K$87&gt;0))</f>
        <v>0</v>
      </c>
      <c r="AB32" s="278">
        <f>SUMPRODUCT((November!$G$15:$G$74=Lagerstyring!D32)*(November!$H$15:$H$74)*(November!$I$15:$I$74&gt;0))</f>
        <v>0</v>
      </c>
      <c r="AC32" s="279">
        <f>SUMPRODUCT((November!$G$15:$G$74=Lagerstyring!D32)*(November!$H$15:$H$74)*(November!$K$15:$K$74&gt;0))</f>
        <v>0</v>
      </c>
      <c r="AD32" s="278">
        <f>SUMPRODUCT((December!$G$15:$G$63=Lagerstyring!D32)*(December!$H$15:$H$63)*(December!$I$15:$I$63&gt;0))</f>
        <v>0</v>
      </c>
      <c r="AE32" s="224">
        <f>SUMPRODUCT((December!$G$15:$G$63=Lagerstyring!D32)*(December!$H$15:$H$63)*(December!$K$15:$K$63&gt;0))</f>
        <v>0</v>
      </c>
      <c r="AF32" s="281">
        <f t="shared" si="8"/>
        <v>0</v>
      </c>
      <c r="AG32" s="155" t="str">
        <f t="shared" si="9"/>
        <v>Skriv dine varer ind her!</v>
      </c>
      <c r="AH32" s="7"/>
    </row>
    <row r="33" spans="2:34" ht="12.75" customHeight="1" x14ac:dyDescent="0.2">
      <c r="B33" s="6"/>
      <c r="C33" s="187">
        <v>19</v>
      </c>
      <c r="D33" s="289" t="s">
        <v>126</v>
      </c>
      <c r="E33" s="284">
        <f t="shared" si="5"/>
        <v>0</v>
      </c>
      <c r="F33" s="154">
        <f t="shared" si="6"/>
        <v>0</v>
      </c>
      <c r="G33" s="224">
        <f t="shared" si="7"/>
        <v>0</v>
      </c>
      <c r="H33" s="154">
        <f>SUMPRODUCT((Januar!$G$15:$G$58=Lagerstyring!D33)*(Januar!$H$15:$H$58)*(Januar!$I$15:$I$58&gt;0))</f>
        <v>0</v>
      </c>
      <c r="I33" s="279">
        <f>SUMPRODUCT((Januar!$G$15:$G$58=Lagerstyring!D33)*(Januar!$H$15:$H$58)*(Januar!$K$15:$K$58&gt;0))</f>
        <v>0</v>
      </c>
      <c r="J33" s="278">
        <f>SUMPRODUCT((Februar!$G$15:$G$75=Lagerstyring!D33)*(Februar!$H$15:$H$75)*(Februar!$I$15:$I$75&gt;0))</f>
        <v>0</v>
      </c>
      <c r="K33" s="279">
        <f>SUMPRODUCT((Februar!$G$15:$G$75=Lagerstyring!D33)*(Februar!$H$15:$H$75)*(Februar!$K$15:$K$75&gt;0))</f>
        <v>0</v>
      </c>
      <c r="L33" s="278">
        <f>SUMPRODUCT((Marts!$G$15:$G$100=Lagerstyring!D33)*(Marts!$H$15:$H$100)*(Marts!$I$15:$I$100&gt;0))</f>
        <v>0</v>
      </c>
      <c r="M33" s="279">
        <f>SUMPRODUCT((Marts!$G$15:$G$100=Lagerstyring!D33)*(Marts!$H$15:$H$100)*(Marts!$K$15:$K$100&gt;0))</f>
        <v>0</v>
      </c>
      <c r="N33" s="278">
        <f>SUMPRODUCT((April!$G$15:$G$78=Lagerstyring!D33)*(April!$H$15:$H$78)*(April!$I$15:$I$78&gt;0))</f>
        <v>0</v>
      </c>
      <c r="O33" s="279">
        <f>SUMPRODUCT((April!$G$15:$G$78=Lagerstyring!D33)*(April!$H$15:$H$78)*(April!$K$15:$K$78&gt;0))</f>
        <v>0</v>
      </c>
      <c r="P33" s="278">
        <f>SUMPRODUCT((Maj!$G$15:$G$82=Lagerstyring!D33)*(Maj!$H$15:$H$82)*(Maj!$I$15:$I$82&gt;0))</f>
        <v>0</v>
      </c>
      <c r="Q33" s="279">
        <f>SUMPRODUCT((Maj!$G$15:$G$82=Lagerstyring!D33)*(Maj!$H$15:$H$82)*(Maj!$K$15:$K$82&gt;0))</f>
        <v>0</v>
      </c>
      <c r="R33" s="278">
        <f>SUMPRODUCT((Juni!$G$15:$G$80=Lagerstyring!D33)*(Juni!$H$15:$H$80)*(Juni!$I$15:$I$80&gt;0))</f>
        <v>0</v>
      </c>
      <c r="S33" s="279">
        <f>SUMPRODUCT((Juni!$G$15:$G$80=Lagerstyring!D33)*(Juni!$H$15:$H$80)*(Juni!$K$15:$K$80&gt;0))</f>
        <v>0</v>
      </c>
      <c r="T33" s="278">
        <f>SUMPRODUCT((Juli!$G$15:$G$77=Lagerstyring!D33)*(Juli!$H$15:$H$77)*(Juli!$I$15:$I$77&gt;0))</f>
        <v>0</v>
      </c>
      <c r="U33" s="279">
        <f>SUMPRODUCT((Juli!$G$15:$G$77=Lagerstyring!D33)*(Juli!$H$15:$H$77)*(Juli!$K$15:$K$77&gt;0))</f>
        <v>0</v>
      </c>
      <c r="V33" s="278">
        <f>SUMPRODUCT((August!$G$15:$G$79=Lagerstyring!D33)*(August!$H$15:$H$79)*(August!$I$15:$I$79&gt;0))</f>
        <v>0</v>
      </c>
      <c r="W33" s="279">
        <f>SUMPRODUCT((August!$G$15:$G$79=Lagerstyring!D33)*(August!$H$15:$H$79)*(August!$K$15:$K$79&gt;0))</f>
        <v>0</v>
      </c>
      <c r="X33" s="278">
        <f>SUMPRODUCT((September!$G$15:$G$85=Lagerstyring!D33)*(September!$H$15:$H$85)*(September!$I$15:$I$85&gt;0))</f>
        <v>0</v>
      </c>
      <c r="Y33" s="279">
        <f>SUMPRODUCT((September!$G$15:$G$85=Lagerstyring!D33)*(September!$H$15:$H$85)*(September!$K$15:$K$85&gt;0))</f>
        <v>0</v>
      </c>
      <c r="Z33" s="278">
        <f>SUMPRODUCT((Oktober!$G$15:$G$87=Lagerstyring!D33)*(Oktober!$H$15:$H$87)*(Oktober!$I$15:$I$87&gt;0))</f>
        <v>0</v>
      </c>
      <c r="AA33" s="279">
        <f>SUMPRODUCT((Oktober!$G$15:$G$87=Lagerstyring!D33)*(Oktober!$H$15:$H$87)*(Oktober!$K$15:$K$87&gt;0))</f>
        <v>0</v>
      </c>
      <c r="AB33" s="278">
        <f>SUMPRODUCT((November!$G$15:$G$74=Lagerstyring!D33)*(November!$H$15:$H$74)*(November!$I$15:$I$74&gt;0))</f>
        <v>0</v>
      </c>
      <c r="AC33" s="279">
        <f>SUMPRODUCT((November!$G$15:$G$74=Lagerstyring!D33)*(November!$H$15:$H$74)*(November!$K$15:$K$74&gt;0))</f>
        <v>0</v>
      </c>
      <c r="AD33" s="278">
        <f>SUMPRODUCT((December!$G$15:$G$63=Lagerstyring!D33)*(December!$H$15:$H$63)*(December!$I$15:$I$63&gt;0))</f>
        <v>0</v>
      </c>
      <c r="AE33" s="224">
        <f>SUMPRODUCT((December!$G$15:$G$63=Lagerstyring!D33)*(December!$H$15:$H$63)*(December!$K$15:$K$63&gt;0))</f>
        <v>0</v>
      </c>
      <c r="AF33" s="281">
        <f t="shared" si="8"/>
        <v>0</v>
      </c>
      <c r="AG33" s="155" t="str">
        <f t="shared" si="9"/>
        <v>Skriv dine varer ind her!</v>
      </c>
      <c r="AH33" s="7"/>
    </row>
    <row r="34" spans="2:34" ht="12.75" customHeight="1" x14ac:dyDescent="0.2">
      <c r="B34" s="6"/>
      <c r="C34" s="187">
        <v>20</v>
      </c>
      <c r="D34" s="289" t="s">
        <v>126</v>
      </c>
      <c r="E34" s="284">
        <f t="shared" si="5"/>
        <v>0</v>
      </c>
      <c r="F34" s="154">
        <f t="shared" si="6"/>
        <v>0</v>
      </c>
      <c r="G34" s="224">
        <f t="shared" si="7"/>
        <v>0</v>
      </c>
      <c r="H34" s="154">
        <f>SUMPRODUCT((Januar!$G$15:$G$58=Lagerstyring!D34)*(Januar!$H$15:$H$58)*(Januar!$I$15:$I$58&gt;0))</f>
        <v>0</v>
      </c>
      <c r="I34" s="279">
        <f>SUMPRODUCT((Januar!$G$15:$G$58=Lagerstyring!D34)*(Januar!$H$15:$H$58)*(Januar!$K$15:$K$58&gt;0))</f>
        <v>0</v>
      </c>
      <c r="J34" s="278">
        <f>SUMPRODUCT((Februar!$G$15:$G$75=Lagerstyring!D34)*(Februar!$H$15:$H$75)*(Februar!$I$15:$I$75&gt;0))</f>
        <v>0</v>
      </c>
      <c r="K34" s="279">
        <f>SUMPRODUCT((Februar!$G$15:$G$75=Lagerstyring!D34)*(Februar!$H$15:$H$75)*(Februar!$K$15:$K$75&gt;0))</f>
        <v>0</v>
      </c>
      <c r="L34" s="278">
        <f>SUMPRODUCT((Marts!$G$15:$G$100=Lagerstyring!D34)*(Marts!$H$15:$H$100)*(Marts!$I$15:$I$100&gt;0))</f>
        <v>0</v>
      </c>
      <c r="M34" s="279">
        <f>SUMPRODUCT((Marts!$G$15:$G$100=Lagerstyring!D34)*(Marts!$H$15:$H$100)*(Marts!$K$15:$K$100&gt;0))</f>
        <v>0</v>
      </c>
      <c r="N34" s="278">
        <f>SUMPRODUCT((April!$G$15:$G$78=Lagerstyring!D34)*(April!$H$15:$H$78)*(April!$I$15:$I$78&gt;0))</f>
        <v>0</v>
      </c>
      <c r="O34" s="279">
        <f>SUMPRODUCT((April!$G$15:$G$78=Lagerstyring!D34)*(April!$H$15:$H$78)*(April!$K$15:$K$78&gt;0))</f>
        <v>0</v>
      </c>
      <c r="P34" s="278">
        <f>SUMPRODUCT((Maj!$G$15:$G$82=Lagerstyring!D34)*(Maj!$H$15:$H$82)*(Maj!$I$15:$I$82&gt;0))</f>
        <v>0</v>
      </c>
      <c r="Q34" s="279">
        <f>SUMPRODUCT((Maj!$G$15:$G$82=Lagerstyring!D34)*(Maj!$H$15:$H$82)*(Maj!$K$15:$K$82&gt;0))</f>
        <v>0</v>
      </c>
      <c r="R34" s="278">
        <f>SUMPRODUCT((Juni!$G$15:$G$80=Lagerstyring!D34)*(Juni!$H$15:$H$80)*(Juni!$I$15:$I$80&gt;0))</f>
        <v>0</v>
      </c>
      <c r="S34" s="279">
        <f>SUMPRODUCT((Juni!$G$15:$G$80=Lagerstyring!D34)*(Juni!$H$15:$H$80)*(Juni!$K$15:$K$80&gt;0))</f>
        <v>0</v>
      </c>
      <c r="T34" s="278">
        <f>SUMPRODUCT((Juli!$G$15:$G$77=Lagerstyring!D34)*(Juli!$H$15:$H$77)*(Juli!$I$15:$I$77&gt;0))</f>
        <v>0</v>
      </c>
      <c r="U34" s="279">
        <f>SUMPRODUCT((Juli!$G$15:$G$77=Lagerstyring!D34)*(Juli!$H$15:$H$77)*(Juli!$K$15:$K$77&gt;0))</f>
        <v>0</v>
      </c>
      <c r="V34" s="278">
        <f>SUMPRODUCT((August!$G$15:$G$79=Lagerstyring!D34)*(August!$H$15:$H$79)*(August!$I$15:$I$79&gt;0))</f>
        <v>0</v>
      </c>
      <c r="W34" s="279">
        <f>SUMPRODUCT((August!$G$15:$G$79=Lagerstyring!D34)*(August!$H$15:$H$79)*(August!$K$15:$K$79&gt;0))</f>
        <v>0</v>
      </c>
      <c r="X34" s="278">
        <f>SUMPRODUCT((September!$G$15:$G$85=Lagerstyring!D34)*(September!$H$15:$H$85)*(September!$I$15:$I$85&gt;0))</f>
        <v>0</v>
      </c>
      <c r="Y34" s="279">
        <f>SUMPRODUCT((September!$G$15:$G$85=Lagerstyring!D34)*(September!$H$15:$H$85)*(September!$K$15:$K$85&gt;0))</f>
        <v>0</v>
      </c>
      <c r="Z34" s="278">
        <f>SUMPRODUCT((Oktober!$G$15:$G$87=Lagerstyring!D34)*(Oktober!$H$15:$H$87)*(Oktober!$I$15:$I$87&gt;0))</f>
        <v>0</v>
      </c>
      <c r="AA34" s="279">
        <f>SUMPRODUCT((Oktober!$G$15:$G$87=Lagerstyring!D34)*(Oktober!$H$15:$H$87)*(Oktober!$K$15:$K$87&gt;0))</f>
        <v>0</v>
      </c>
      <c r="AB34" s="278">
        <f>SUMPRODUCT((November!$G$15:$G$74=Lagerstyring!D34)*(November!$H$15:$H$74)*(November!$I$15:$I$74&gt;0))</f>
        <v>0</v>
      </c>
      <c r="AC34" s="279">
        <f>SUMPRODUCT((November!$G$15:$G$74=Lagerstyring!D34)*(November!$H$15:$H$74)*(November!$K$15:$K$74&gt;0))</f>
        <v>0</v>
      </c>
      <c r="AD34" s="278">
        <f>SUMPRODUCT((December!$G$15:$G$63=Lagerstyring!D34)*(December!$H$15:$H$63)*(December!$I$15:$I$63&gt;0))</f>
        <v>0</v>
      </c>
      <c r="AE34" s="224">
        <f>SUMPRODUCT((December!$G$15:$G$63=Lagerstyring!D34)*(December!$H$15:$H$63)*(December!$K$15:$K$63&gt;0))</f>
        <v>0</v>
      </c>
      <c r="AF34" s="281">
        <f t="shared" si="8"/>
        <v>0</v>
      </c>
      <c r="AG34" s="155" t="str">
        <f t="shared" si="9"/>
        <v>Skriv dine varer ind her!</v>
      </c>
      <c r="AH34" s="7"/>
    </row>
    <row r="35" spans="2:34" ht="12.75" customHeight="1" x14ac:dyDescent="0.2">
      <c r="B35" s="6"/>
      <c r="C35" s="187">
        <v>21</v>
      </c>
      <c r="D35" s="289" t="s">
        <v>126</v>
      </c>
      <c r="E35" s="284">
        <f t="shared" si="5"/>
        <v>0</v>
      </c>
      <c r="F35" s="154">
        <f t="shared" si="6"/>
        <v>0</v>
      </c>
      <c r="G35" s="224">
        <f t="shared" si="7"/>
        <v>0</v>
      </c>
      <c r="H35" s="154">
        <f>SUMPRODUCT((Januar!$G$15:$G$58=Lagerstyring!D35)*(Januar!$H$15:$H$58)*(Januar!$I$15:$I$58&gt;0))</f>
        <v>0</v>
      </c>
      <c r="I35" s="279">
        <f>SUMPRODUCT((Januar!$G$15:$G$58=Lagerstyring!D35)*(Januar!$H$15:$H$58)*(Januar!$K$15:$K$58&gt;0))</f>
        <v>0</v>
      </c>
      <c r="J35" s="278">
        <f>SUMPRODUCT((Februar!$G$15:$G$75=Lagerstyring!D35)*(Februar!$H$15:$H$75)*(Februar!$I$15:$I$75&gt;0))</f>
        <v>0</v>
      </c>
      <c r="K35" s="279">
        <f>SUMPRODUCT((Februar!$G$15:$G$75=Lagerstyring!D35)*(Februar!$H$15:$H$75)*(Februar!$K$15:$K$75&gt;0))</f>
        <v>0</v>
      </c>
      <c r="L35" s="278">
        <f>SUMPRODUCT((Marts!$G$15:$G$100=Lagerstyring!D35)*(Marts!$H$15:$H$100)*(Marts!$I$15:$I$100&gt;0))</f>
        <v>0</v>
      </c>
      <c r="M35" s="279">
        <f>SUMPRODUCT((Marts!$G$15:$G$100=Lagerstyring!D35)*(Marts!$H$15:$H$100)*(Marts!$K$15:$K$100&gt;0))</f>
        <v>0</v>
      </c>
      <c r="N35" s="278">
        <f>SUMPRODUCT((April!$G$15:$G$78=Lagerstyring!D35)*(April!$H$15:$H$78)*(April!$I$15:$I$78&gt;0))</f>
        <v>0</v>
      </c>
      <c r="O35" s="279">
        <f>SUMPRODUCT((April!$G$15:$G$78=Lagerstyring!D35)*(April!$H$15:$H$78)*(April!$K$15:$K$78&gt;0))</f>
        <v>0</v>
      </c>
      <c r="P35" s="278">
        <f>SUMPRODUCT((Maj!$G$15:$G$82=Lagerstyring!D35)*(Maj!$H$15:$H$82)*(Maj!$I$15:$I$82&gt;0))</f>
        <v>0</v>
      </c>
      <c r="Q35" s="279">
        <f>SUMPRODUCT((Maj!$G$15:$G$82=Lagerstyring!D35)*(Maj!$H$15:$H$82)*(Maj!$K$15:$K$82&gt;0))</f>
        <v>0</v>
      </c>
      <c r="R35" s="278">
        <f>SUMPRODUCT((Juni!$G$15:$G$80=Lagerstyring!D35)*(Juni!$H$15:$H$80)*(Juni!$I$15:$I$80&gt;0))</f>
        <v>0</v>
      </c>
      <c r="S35" s="279">
        <f>SUMPRODUCT((Juni!$G$15:$G$80=Lagerstyring!D35)*(Juni!$H$15:$H$80)*(Juni!$K$15:$K$80&gt;0))</f>
        <v>0</v>
      </c>
      <c r="T35" s="278">
        <f>SUMPRODUCT((Juli!$G$15:$G$77=Lagerstyring!D35)*(Juli!$H$15:$H$77)*(Juli!$I$15:$I$77&gt;0))</f>
        <v>0</v>
      </c>
      <c r="U35" s="279">
        <f>SUMPRODUCT((Juli!$G$15:$G$77=Lagerstyring!D35)*(Juli!$H$15:$H$77)*(Juli!$K$15:$K$77&gt;0))</f>
        <v>0</v>
      </c>
      <c r="V35" s="278">
        <f>SUMPRODUCT((August!$G$15:$G$79=Lagerstyring!D35)*(August!$H$15:$H$79)*(August!$I$15:$I$79&gt;0))</f>
        <v>0</v>
      </c>
      <c r="W35" s="279">
        <f>SUMPRODUCT((August!$G$15:$G$79=Lagerstyring!D35)*(August!$H$15:$H$79)*(August!$K$15:$K$79&gt;0))</f>
        <v>0</v>
      </c>
      <c r="X35" s="278">
        <f>SUMPRODUCT((September!$G$15:$G$85=Lagerstyring!D35)*(September!$H$15:$H$85)*(September!$I$15:$I$85&gt;0))</f>
        <v>0</v>
      </c>
      <c r="Y35" s="279">
        <f>SUMPRODUCT((September!$G$15:$G$85=Lagerstyring!D35)*(September!$H$15:$H$85)*(September!$K$15:$K$85&gt;0))</f>
        <v>0</v>
      </c>
      <c r="Z35" s="278">
        <f>SUMPRODUCT((Oktober!$G$15:$G$87=Lagerstyring!D35)*(Oktober!$H$15:$H$87)*(Oktober!$I$15:$I$87&gt;0))</f>
        <v>0</v>
      </c>
      <c r="AA35" s="279">
        <f>SUMPRODUCT((Oktober!$G$15:$G$87=Lagerstyring!D35)*(Oktober!$H$15:$H$87)*(Oktober!$K$15:$K$87&gt;0))</f>
        <v>0</v>
      </c>
      <c r="AB35" s="278">
        <f>SUMPRODUCT((November!$G$15:$G$74=Lagerstyring!D35)*(November!$H$15:$H$74)*(November!$I$15:$I$74&gt;0))</f>
        <v>0</v>
      </c>
      <c r="AC35" s="279">
        <f>SUMPRODUCT((November!$G$15:$G$74=Lagerstyring!D35)*(November!$H$15:$H$74)*(November!$K$15:$K$74&gt;0))</f>
        <v>0</v>
      </c>
      <c r="AD35" s="278">
        <f>SUMPRODUCT((December!$G$15:$G$63=Lagerstyring!D35)*(December!$H$15:$H$63)*(December!$I$15:$I$63&gt;0))</f>
        <v>0</v>
      </c>
      <c r="AE35" s="224">
        <f>SUMPRODUCT((December!$G$15:$G$63=Lagerstyring!D35)*(December!$H$15:$H$63)*(December!$K$15:$K$63&gt;0))</f>
        <v>0</v>
      </c>
      <c r="AF35" s="281">
        <f t="shared" si="8"/>
        <v>0</v>
      </c>
      <c r="AG35" s="155" t="str">
        <f t="shared" si="9"/>
        <v>Skriv dine varer ind her!</v>
      </c>
      <c r="AH35" s="7"/>
    </row>
    <row r="36" spans="2:34" ht="12.75" customHeight="1" x14ac:dyDescent="0.2">
      <c r="B36" s="6"/>
      <c r="C36" s="187">
        <v>22</v>
      </c>
      <c r="D36" s="289" t="s">
        <v>126</v>
      </c>
      <c r="E36" s="284">
        <f t="shared" si="5"/>
        <v>0</v>
      </c>
      <c r="F36" s="154">
        <f t="shared" si="6"/>
        <v>0</v>
      </c>
      <c r="G36" s="224">
        <f t="shared" si="7"/>
        <v>0</v>
      </c>
      <c r="H36" s="154">
        <f>SUMPRODUCT((Januar!$G$15:$G$58=Lagerstyring!D36)*(Januar!$H$15:$H$58)*(Januar!$I$15:$I$58&gt;0))</f>
        <v>0</v>
      </c>
      <c r="I36" s="279">
        <f>SUMPRODUCT((Januar!$G$15:$G$58=Lagerstyring!D36)*(Januar!$H$15:$H$58)*(Januar!$K$15:$K$58&gt;0))</f>
        <v>0</v>
      </c>
      <c r="J36" s="278">
        <f>SUMPRODUCT((Februar!$G$15:$G$75=Lagerstyring!D36)*(Februar!$H$15:$H$75)*(Februar!$I$15:$I$75&gt;0))</f>
        <v>0</v>
      </c>
      <c r="K36" s="279">
        <f>SUMPRODUCT((Februar!$G$15:$G$75=Lagerstyring!D36)*(Februar!$H$15:$H$75)*(Februar!$K$15:$K$75&gt;0))</f>
        <v>0</v>
      </c>
      <c r="L36" s="278">
        <f>SUMPRODUCT((Marts!$G$15:$G$100=Lagerstyring!D36)*(Marts!$H$15:$H$100)*(Marts!$I$15:$I$100&gt;0))</f>
        <v>0</v>
      </c>
      <c r="M36" s="279">
        <f>SUMPRODUCT((Marts!$G$15:$G$100=Lagerstyring!D36)*(Marts!$H$15:$H$100)*(Marts!$K$15:$K$100&gt;0))</f>
        <v>0</v>
      </c>
      <c r="N36" s="278">
        <f>SUMPRODUCT((April!$G$15:$G$78=Lagerstyring!D36)*(April!$H$15:$H$78)*(April!$I$15:$I$78&gt;0))</f>
        <v>0</v>
      </c>
      <c r="O36" s="279">
        <f>SUMPRODUCT((April!$G$15:$G$78=Lagerstyring!D36)*(April!$H$15:$H$78)*(April!$K$15:$K$78&gt;0))</f>
        <v>0</v>
      </c>
      <c r="P36" s="278">
        <f>SUMPRODUCT((Maj!$G$15:$G$82=Lagerstyring!D36)*(Maj!$H$15:$H$82)*(Maj!$I$15:$I$82&gt;0))</f>
        <v>0</v>
      </c>
      <c r="Q36" s="279">
        <f>SUMPRODUCT((Maj!$G$15:$G$82=Lagerstyring!D36)*(Maj!$H$15:$H$82)*(Maj!$K$15:$K$82&gt;0))</f>
        <v>0</v>
      </c>
      <c r="R36" s="278">
        <f>SUMPRODUCT((Juni!$G$15:$G$80=Lagerstyring!D36)*(Juni!$H$15:$H$80)*(Juni!$I$15:$I$80&gt;0))</f>
        <v>0</v>
      </c>
      <c r="S36" s="279">
        <f>SUMPRODUCT((Juni!$G$15:$G$80=Lagerstyring!D36)*(Juni!$H$15:$H$80)*(Juni!$K$15:$K$80&gt;0))</f>
        <v>0</v>
      </c>
      <c r="T36" s="278">
        <f>SUMPRODUCT((Juli!$G$15:$G$77=Lagerstyring!D36)*(Juli!$H$15:$H$77)*(Juli!$I$15:$I$77&gt;0))</f>
        <v>0</v>
      </c>
      <c r="U36" s="279">
        <f>SUMPRODUCT((Juli!$G$15:$G$77=Lagerstyring!D36)*(Juli!$H$15:$H$77)*(Juli!$K$15:$K$77&gt;0))</f>
        <v>0</v>
      </c>
      <c r="V36" s="278">
        <f>SUMPRODUCT((August!$G$15:$G$79=Lagerstyring!D36)*(August!$H$15:$H$79)*(August!$I$15:$I$79&gt;0))</f>
        <v>0</v>
      </c>
      <c r="W36" s="279">
        <f>SUMPRODUCT((August!$G$15:$G$79=Lagerstyring!D36)*(August!$H$15:$H$79)*(August!$K$15:$K$79&gt;0))</f>
        <v>0</v>
      </c>
      <c r="X36" s="278">
        <f>SUMPRODUCT((September!$G$15:$G$85=Lagerstyring!D36)*(September!$H$15:$H$85)*(September!$I$15:$I$85&gt;0))</f>
        <v>0</v>
      </c>
      <c r="Y36" s="279">
        <f>SUMPRODUCT((September!$G$15:$G$85=Lagerstyring!D36)*(September!$H$15:$H$85)*(September!$K$15:$K$85&gt;0))</f>
        <v>0</v>
      </c>
      <c r="Z36" s="278">
        <f>SUMPRODUCT((Oktober!$G$15:$G$87=Lagerstyring!D36)*(Oktober!$H$15:$H$87)*(Oktober!$I$15:$I$87&gt;0))</f>
        <v>0</v>
      </c>
      <c r="AA36" s="279">
        <f>SUMPRODUCT((Oktober!$G$15:$G$87=Lagerstyring!D36)*(Oktober!$H$15:$H$87)*(Oktober!$K$15:$K$87&gt;0))</f>
        <v>0</v>
      </c>
      <c r="AB36" s="278">
        <f>SUMPRODUCT((November!$G$15:$G$74=Lagerstyring!D36)*(November!$H$15:$H$74)*(November!$I$15:$I$74&gt;0))</f>
        <v>0</v>
      </c>
      <c r="AC36" s="279">
        <f>SUMPRODUCT((November!$G$15:$G$74=Lagerstyring!D36)*(November!$H$15:$H$74)*(November!$K$15:$K$74&gt;0))</f>
        <v>0</v>
      </c>
      <c r="AD36" s="278">
        <f>SUMPRODUCT((December!$G$15:$G$63=Lagerstyring!D36)*(December!$H$15:$H$63)*(December!$I$15:$I$63&gt;0))</f>
        <v>0</v>
      </c>
      <c r="AE36" s="224">
        <f>SUMPRODUCT((December!$G$15:$G$63=Lagerstyring!D36)*(December!$H$15:$H$63)*(December!$K$15:$K$63&gt;0))</f>
        <v>0</v>
      </c>
      <c r="AF36" s="281">
        <f t="shared" si="8"/>
        <v>0</v>
      </c>
      <c r="AG36" s="155" t="str">
        <f t="shared" si="9"/>
        <v>Skriv dine varer ind her!</v>
      </c>
      <c r="AH36" s="7"/>
    </row>
    <row r="37" spans="2:34" ht="12.75" customHeight="1" x14ac:dyDescent="0.2">
      <c r="B37" s="6"/>
      <c r="C37" s="187">
        <v>23</v>
      </c>
      <c r="D37" s="289" t="s">
        <v>126</v>
      </c>
      <c r="E37" s="284">
        <f t="shared" si="5"/>
        <v>0</v>
      </c>
      <c r="F37" s="154">
        <f t="shared" si="6"/>
        <v>0</v>
      </c>
      <c r="G37" s="224">
        <f t="shared" si="7"/>
        <v>0</v>
      </c>
      <c r="H37" s="154">
        <f>SUMPRODUCT((Januar!$G$15:$G$58=Lagerstyring!D37)*(Januar!$H$15:$H$58)*(Januar!$I$15:$I$58&gt;0))</f>
        <v>0</v>
      </c>
      <c r="I37" s="279">
        <f>SUMPRODUCT((Januar!$G$15:$G$58=Lagerstyring!D37)*(Januar!$H$15:$H$58)*(Januar!$K$15:$K$58&gt;0))</f>
        <v>0</v>
      </c>
      <c r="J37" s="278">
        <f>SUMPRODUCT((Februar!$G$15:$G$75=Lagerstyring!D37)*(Februar!$H$15:$H$75)*(Februar!$I$15:$I$75&gt;0))</f>
        <v>0</v>
      </c>
      <c r="K37" s="279">
        <f>SUMPRODUCT((Februar!$G$15:$G$75=Lagerstyring!D37)*(Februar!$H$15:$H$75)*(Februar!$K$15:$K$75&gt;0))</f>
        <v>0</v>
      </c>
      <c r="L37" s="278">
        <f>SUMPRODUCT((Marts!$G$15:$G$100=Lagerstyring!D37)*(Marts!$H$15:$H$100)*(Marts!$I$15:$I$100&gt;0))</f>
        <v>0</v>
      </c>
      <c r="M37" s="279">
        <f>SUMPRODUCT((Marts!$G$15:$G$100=Lagerstyring!D37)*(Marts!$H$15:$H$100)*(Marts!$K$15:$K$100&gt;0))</f>
        <v>0</v>
      </c>
      <c r="N37" s="278">
        <f>SUMPRODUCT((April!$G$15:$G$78=Lagerstyring!D37)*(April!$H$15:$H$78)*(April!$I$15:$I$78&gt;0))</f>
        <v>0</v>
      </c>
      <c r="O37" s="279">
        <f>SUMPRODUCT((April!$G$15:$G$78=Lagerstyring!D37)*(April!$H$15:$H$78)*(April!$K$15:$K$78&gt;0))</f>
        <v>0</v>
      </c>
      <c r="P37" s="278">
        <f>SUMPRODUCT((Maj!$G$15:$G$82=Lagerstyring!D37)*(Maj!$H$15:$H$82)*(Maj!$I$15:$I$82&gt;0))</f>
        <v>0</v>
      </c>
      <c r="Q37" s="279">
        <f>SUMPRODUCT((Maj!$G$15:$G$82=Lagerstyring!D37)*(Maj!$H$15:$H$82)*(Maj!$K$15:$K$82&gt;0))</f>
        <v>0</v>
      </c>
      <c r="R37" s="278">
        <f>SUMPRODUCT((Juni!$G$15:$G$80=Lagerstyring!D37)*(Juni!$H$15:$H$80)*(Juni!$I$15:$I$80&gt;0))</f>
        <v>0</v>
      </c>
      <c r="S37" s="279">
        <f>SUMPRODUCT((Juni!$G$15:$G$80=Lagerstyring!D37)*(Juni!$H$15:$H$80)*(Juni!$K$15:$K$80&gt;0))</f>
        <v>0</v>
      </c>
      <c r="T37" s="278">
        <f>SUMPRODUCT((Juli!$G$15:$G$77=Lagerstyring!D37)*(Juli!$H$15:$H$77)*(Juli!$I$15:$I$77&gt;0))</f>
        <v>0</v>
      </c>
      <c r="U37" s="279">
        <f>SUMPRODUCT((Juli!$G$15:$G$77=Lagerstyring!D37)*(Juli!$H$15:$H$77)*(Juli!$K$15:$K$77&gt;0))</f>
        <v>0</v>
      </c>
      <c r="V37" s="278">
        <f>SUMPRODUCT((August!$G$15:$G$79=Lagerstyring!D37)*(August!$H$15:$H$79)*(August!$I$15:$I$79&gt;0))</f>
        <v>0</v>
      </c>
      <c r="W37" s="279">
        <f>SUMPRODUCT((August!$G$15:$G$79=Lagerstyring!D37)*(August!$H$15:$H$79)*(August!$K$15:$K$79&gt;0))</f>
        <v>0</v>
      </c>
      <c r="X37" s="278">
        <f>SUMPRODUCT((September!$G$15:$G$85=Lagerstyring!D37)*(September!$H$15:$H$85)*(September!$I$15:$I$85&gt;0))</f>
        <v>0</v>
      </c>
      <c r="Y37" s="279">
        <f>SUMPRODUCT((September!$G$15:$G$85=Lagerstyring!D37)*(September!$H$15:$H$85)*(September!$K$15:$K$85&gt;0))</f>
        <v>0</v>
      </c>
      <c r="Z37" s="278">
        <f>SUMPRODUCT((Oktober!$G$15:$G$87=Lagerstyring!D37)*(Oktober!$H$15:$H$87)*(Oktober!$I$15:$I$87&gt;0))</f>
        <v>0</v>
      </c>
      <c r="AA37" s="279">
        <f>SUMPRODUCT((Oktober!$G$15:$G$87=Lagerstyring!D37)*(Oktober!$H$15:$H$87)*(Oktober!$K$15:$K$87&gt;0))</f>
        <v>0</v>
      </c>
      <c r="AB37" s="278">
        <f>SUMPRODUCT((November!$G$15:$G$74=Lagerstyring!D37)*(November!$H$15:$H$74)*(November!$I$15:$I$74&gt;0))</f>
        <v>0</v>
      </c>
      <c r="AC37" s="279">
        <f>SUMPRODUCT((November!$G$15:$G$74=Lagerstyring!D37)*(November!$H$15:$H$74)*(November!$K$15:$K$74&gt;0))</f>
        <v>0</v>
      </c>
      <c r="AD37" s="278">
        <f>SUMPRODUCT((December!$G$15:$G$63=Lagerstyring!D37)*(December!$H$15:$H$63)*(December!$I$15:$I$63&gt;0))</f>
        <v>0</v>
      </c>
      <c r="AE37" s="224">
        <f>SUMPRODUCT((December!$G$15:$G$63=Lagerstyring!D37)*(December!$H$15:$H$63)*(December!$K$15:$K$63&gt;0))</f>
        <v>0</v>
      </c>
      <c r="AF37" s="281">
        <f t="shared" si="8"/>
        <v>0</v>
      </c>
      <c r="AG37" s="155" t="str">
        <f t="shared" si="9"/>
        <v>Skriv dine varer ind her!</v>
      </c>
      <c r="AH37" s="7"/>
    </row>
    <row r="38" spans="2:34" ht="12.75" customHeight="1" x14ac:dyDescent="0.2">
      <c r="B38" s="6"/>
      <c r="C38" s="187">
        <v>24</v>
      </c>
      <c r="D38" s="289" t="s">
        <v>126</v>
      </c>
      <c r="E38" s="284">
        <f t="shared" si="5"/>
        <v>0</v>
      </c>
      <c r="F38" s="154">
        <f t="shared" si="6"/>
        <v>0</v>
      </c>
      <c r="G38" s="224">
        <f t="shared" si="7"/>
        <v>0</v>
      </c>
      <c r="H38" s="154">
        <f>SUMPRODUCT((Januar!$G$15:$G$58=Lagerstyring!D38)*(Januar!$H$15:$H$58)*(Januar!$I$15:$I$58&gt;0))</f>
        <v>0</v>
      </c>
      <c r="I38" s="279">
        <f>SUMPRODUCT((Januar!$G$15:$G$58=Lagerstyring!D38)*(Januar!$H$15:$H$58)*(Januar!$K$15:$K$58&gt;0))</f>
        <v>0</v>
      </c>
      <c r="J38" s="278">
        <f>SUMPRODUCT((Februar!$G$15:$G$75=Lagerstyring!D38)*(Februar!$H$15:$H$75)*(Februar!$I$15:$I$75&gt;0))</f>
        <v>0</v>
      </c>
      <c r="K38" s="279">
        <f>SUMPRODUCT((Februar!$G$15:$G$75=Lagerstyring!D38)*(Februar!$H$15:$H$75)*(Februar!$K$15:$K$75&gt;0))</f>
        <v>0</v>
      </c>
      <c r="L38" s="278">
        <f>SUMPRODUCT((Marts!$G$15:$G$100=Lagerstyring!D38)*(Marts!$H$15:$H$100)*(Marts!$I$15:$I$100&gt;0))</f>
        <v>0</v>
      </c>
      <c r="M38" s="279">
        <f>SUMPRODUCT((Marts!$G$15:$G$100=Lagerstyring!D38)*(Marts!$H$15:$H$100)*(Marts!$K$15:$K$100&gt;0))</f>
        <v>0</v>
      </c>
      <c r="N38" s="278">
        <f>SUMPRODUCT((April!$G$15:$G$78=Lagerstyring!D38)*(April!$H$15:$H$78)*(April!$I$15:$I$78&gt;0))</f>
        <v>0</v>
      </c>
      <c r="O38" s="279">
        <f>SUMPRODUCT((April!$G$15:$G$78=Lagerstyring!D38)*(April!$H$15:$H$78)*(April!$K$15:$K$78&gt;0))</f>
        <v>0</v>
      </c>
      <c r="P38" s="278">
        <f>SUMPRODUCT((Maj!$G$15:$G$82=Lagerstyring!D38)*(Maj!$H$15:$H$82)*(Maj!$I$15:$I$82&gt;0))</f>
        <v>0</v>
      </c>
      <c r="Q38" s="279">
        <f>SUMPRODUCT((Maj!$G$15:$G$82=Lagerstyring!D38)*(Maj!$H$15:$H$82)*(Maj!$K$15:$K$82&gt;0))</f>
        <v>0</v>
      </c>
      <c r="R38" s="278">
        <f>SUMPRODUCT((Juni!$G$15:$G$80=Lagerstyring!D38)*(Juni!$H$15:$H$80)*(Juni!$I$15:$I$80&gt;0))</f>
        <v>0</v>
      </c>
      <c r="S38" s="279">
        <f>SUMPRODUCT((Juni!$G$15:$G$80=Lagerstyring!D38)*(Juni!$H$15:$H$80)*(Juni!$K$15:$K$80&gt;0))</f>
        <v>0</v>
      </c>
      <c r="T38" s="278">
        <f>SUMPRODUCT((Juli!$G$15:$G$77=Lagerstyring!D38)*(Juli!$H$15:$H$77)*(Juli!$I$15:$I$77&gt;0))</f>
        <v>0</v>
      </c>
      <c r="U38" s="279">
        <f>SUMPRODUCT((Juli!$G$15:$G$77=Lagerstyring!D38)*(Juli!$H$15:$H$77)*(Juli!$K$15:$K$77&gt;0))</f>
        <v>0</v>
      </c>
      <c r="V38" s="278">
        <f>SUMPRODUCT((August!$G$15:$G$79=Lagerstyring!D38)*(August!$H$15:$H$79)*(August!$I$15:$I$79&gt;0))</f>
        <v>0</v>
      </c>
      <c r="W38" s="279">
        <f>SUMPRODUCT((August!$G$15:$G$79=Lagerstyring!D38)*(August!$H$15:$H$79)*(August!$K$15:$K$79&gt;0))</f>
        <v>0</v>
      </c>
      <c r="X38" s="278">
        <f>SUMPRODUCT((September!$G$15:$G$85=Lagerstyring!D38)*(September!$H$15:$H$85)*(September!$I$15:$I$85&gt;0))</f>
        <v>0</v>
      </c>
      <c r="Y38" s="279">
        <f>SUMPRODUCT((September!$G$15:$G$85=Lagerstyring!D38)*(September!$H$15:$H$85)*(September!$K$15:$K$85&gt;0))</f>
        <v>0</v>
      </c>
      <c r="Z38" s="278">
        <f>SUMPRODUCT((Oktober!$G$15:$G$87=Lagerstyring!D38)*(Oktober!$H$15:$H$87)*(Oktober!$I$15:$I$87&gt;0))</f>
        <v>0</v>
      </c>
      <c r="AA38" s="279">
        <f>SUMPRODUCT((Oktober!$G$15:$G$87=Lagerstyring!D38)*(Oktober!$H$15:$H$87)*(Oktober!$K$15:$K$87&gt;0))</f>
        <v>0</v>
      </c>
      <c r="AB38" s="278">
        <f>SUMPRODUCT((November!$G$15:$G$74=Lagerstyring!D38)*(November!$H$15:$H$74)*(November!$I$15:$I$74&gt;0))</f>
        <v>0</v>
      </c>
      <c r="AC38" s="279">
        <f>SUMPRODUCT((November!$G$15:$G$74=Lagerstyring!D38)*(November!$H$15:$H$74)*(November!$K$15:$K$74&gt;0))</f>
        <v>0</v>
      </c>
      <c r="AD38" s="278">
        <f>SUMPRODUCT((December!$G$15:$G$63=Lagerstyring!D38)*(December!$H$15:$H$63)*(December!$I$15:$I$63&gt;0))</f>
        <v>0</v>
      </c>
      <c r="AE38" s="224">
        <f>SUMPRODUCT((December!$G$15:$G$63=Lagerstyring!D38)*(December!$H$15:$H$63)*(December!$K$15:$K$63&gt;0))</f>
        <v>0</v>
      </c>
      <c r="AF38" s="281">
        <f t="shared" si="8"/>
        <v>0</v>
      </c>
      <c r="AG38" s="155" t="str">
        <f t="shared" si="9"/>
        <v>Skriv dine varer ind her!</v>
      </c>
      <c r="AH38" s="7"/>
    </row>
    <row r="39" spans="2:34" ht="12.75" customHeight="1" x14ac:dyDescent="0.2">
      <c r="B39" s="6"/>
      <c r="C39" s="187">
        <v>25</v>
      </c>
      <c r="D39" s="289" t="s">
        <v>126</v>
      </c>
      <c r="E39" s="284">
        <f t="shared" si="5"/>
        <v>0</v>
      </c>
      <c r="F39" s="154">
        <f t="shared" si="6"/>
        <v>0</v>
      </c>
      <c r="G39" s="224">
        <f t="shared" si="7"/>
        <v>0</v>
      </c>
      <c r="H39" s="154">
        <f>SUMPRODUCT((Januar!$G$15:$G$58=Lagerstyring!D39)*(Januar!$H$15:$H$58)*(Januar!$I$15:$I$58&gt;0))</f>
        <v>0</v>
      </c>
      <c r="I39" s="279">
        <f>SUMPRODUCT((Januar!$G$15:$G$58=Lagerstyring!D39)*(Januar!$H$15:$H$58)*(Januar!$K$15:$K$58&gt;0))</f>
        <v>0</v>
      </c>
      <c r="J39" s="278">
        <f>SUMPRODUCT((Februar!$G$15:$G$75=Lagerstyring!D39)*(Februar!$H$15:$H$75)*(Februar!$I$15:$I$75&gt;0))</f>
        <v>0</v>
      </c>
      <c r="K39" s="279">
        <f>SUMPRODUCT((Februar!$G$15:$G$75=Lagerstyring!D39)*(Februar!$H$15:$H$75)*(Februar!$K$15:$K$75&gt;0))</f>
        <v>0</v>
      </c>
      <c r="L39" s="278">
        <f>SUMPRODUCT((Marts!$G$15:$G$100=Lagerstyring!D39)*(Marts!$H$15:$H$100)*(Marts!$I$15:$I$100&gt;0))</f>
        <v>0</v>
      </c>
      <c r="M39" s="279">
        <f>SUMPRODUCT((Marts!$G$15:$G$100=Lagerstyring!D39)*(Marts!$H$15:$H$100)*(Marts!$K$15:$K$100&gt;0))</f>
        <v>0</v>
      </c>
      <c r="N39" s="278">
        <f>SUMPRODUCT((April!$G$15:$G$78=Lagerstyring!D39)*(April!$H$15:$H$78)*(April!$I$15:$I$78&gt;0))</f>
        <v>0</v>
      </c>
      <c r="O39" s="279">
        <f>SUMPRODUCT((April!$G$15:$G$78=Lagerstyring!D39)*(April!$H$15:$H$78)*(April!$K$15:$K$78&gt;0))</f>
        <v>0</v>
      </c>
      <c r="P39" s="278">
        <f>SUMPRODUCT((Maj!$G$15:$G$82=Lagerstyring!D39)*(Maj!$H$15:$H$82)*(Maj!$I$15:$I$82&gt;0))</f>
        <v>0</v>
      </c>
      <c r="Q39" s="279">
        <f>SUMPRODUCT((Maj!$G$15:$G$82=Lagerstyring!D39)*(Maj!$H$15:$H$82)*(Maj!$K$15:$K$82&gt;0))</f>
        <v>0</v>
      </c>
      <c r="R39" s="278">
        <f>SUMPRODUCT((Juni!$G$15:$G$80=Lagerstyring!D39)*(Juni!$H$15:$H$80)*(Juni!$I$15:$I$80&gt;0))</f>
        <v>0</v>
      </c>
      <c r="S39" s="279">
        <f>SUMPRODUCT((Juni!$G$15:$G$80=Lagerstyring!D39)*(Juni!$H$15:$H$80)*(Juni!$K$15:$K$80&gt;0))</f>
        <v>0</v>
      </c>
      <c r="T39" s="278">
        <f>SUMPRODUCT((Juli!$G$15:$G$77=Lagerstyring!D39)*(Juli!$H$15:$H$77)*(Juli!$I$15:$I$77&gt;0))</f>
        <v>0</v>
      </c>
      <c r="U39" s="279">
        <f>SUMPRODUCT((Juli!$G$15:$G$77=Lagerstyring!D39)*(Juli!$H$15:$H$77)*(Juli!$K$15:$K$77&gt;0))</f>
        <v>0</v>
      </c>
      <c r="V39" s="278">
        <f>SUMPRODUCT((August!$G$15:$G$79=Lagerstyring!D39)*(August!$H$15:$H$79)*(August!$I$15:$I$79&gt;0))</f>
        <v>0</v>
      </c>
      <c r="W39" s="279">
        <f>SUMPRODUCT((August!$G$15:$G$79=Lagerstyring!D39)*(August!$H$15:$H$79)*(August!$K$15:$K$79&gt;0))</f>
        <v>0</v>
      </c>
      <c r="X39" s="278">
        <f>SUMPRODUCT((September!$G$15:$G$85=Lagerstyring!D39)*(September!$H$15:$H$85)*(September!$I$15:$I$85&gt;0))</f>
        <v>0</v>
      </c>
      <c r="Y39" s="279">
        <f>SUMPRODUCT((September!$G$15:$G$85=Lagerstyring!D39)*(September!$H$15:$H$85)*(September!$K$15:$K$85&gt;0))</f>
        <v>0</v>
      </c>
      <c r="Z39" s="278">
        <f>SUMPRODUCT((Oktober!$G$15:$G$87=Lagerstyring!D39)*(Oktober!$H$15:$H$87)*(Oktober!$I$15:$I$87&gt;0))</f>
        <v>0</v>
      </c>
      <c r="AA39" s="279">
        <f>SUMPRODUCT((Oktober!$G$15:$G$87=Lagerstyring!D39)*(Oktober!$H$15:$H$87)*(Oktober!$K$15:$K$87&gt;0))</f>
        <v>0</v>
      </c>
      <c r="AB39" s="278">
        <f>SUMPRODUCT((November!$G$15:$G$74=Lagerstyring!D39)*(November!$H$15:$H$74)*(November!$I$15:$I$74&gt;0))</f>
        <v>0</v>
      </c>
      <c r="AC39" s="279">
        <f>SUMPRODUCT((November!$G$15:$G$74=Lagerstyring!D39)*(November!$H$15:$H$74)*(November!$K$15:$K$74&gt;0))</f>
        <v>0</v>
      </c>
      <c r="AD39" s="278">
        <f>SUMPRODUCT((December!$G$15:$G$63=Lagerstyring!D39)*(December!$H$15:$H$63)*(December!$I$15:$I$63&gt;0))</f>
        <v>0</v>
      </c>
      <c r="AE39" s="224">
        <f>SUMPRODUCT((December!$G$15:$G$63=Lagerstyring!D39)*(December!$H$15:$H$63)*(December!$K$15:$K$63&gt;0))</f>
        <v>0</v>
      </c>
      <c r="AF39" s="281">
        <f t="shared" si="8"/>
        <v>0</v>
      </c>
      <c r="AG39" s="155" t="str">
        <f t="shared" si="9"/>
        <v>Skriv dine varer ind her!</v>
      </c>
      <c r="AH39" s="7"/>
    </row>
    <row r="40" spans="2:34" x14ac:dyDescent="0.2">
      <c r="B40" s="6"/>
      <c r="C40" s="187">
        <v>26</v>
      </c>
      <c r="D40" s="289" t="s">
        <v>126</v>
      </c>
      <c r="E40" s="284">
        <f t="shared" si="5"/>
        <v>0</v>
      </c>
      <c r="F40" s="154">
        <f t="shared" si="6"/>
        <v>0</v>
      </c>
      <c r="G40" s="224">
        <f t="shared" si="7"/>
        <v>0</v>
      </c>
      <c r="H40" s="154">
        <f>SUMPRODUCT((Januar!$G$15:$G$58=Lagerstyring!D40)*(Januar!$H$15:$H$58)*(Januar!$I$15:$I$58&gt;0))</f>
        <v>0</v>
      </c>
      <c r="I40" s="279">
        <f>SUMPRODUCT((Januar!$G$15:$G$58=Lagerstyring!D40)*(Januar!$H$15:$H$58)*(Januar!$K$15:$K$58&gt;0))</f>
        <v>0</v>
      </c>
      <c r="J40" s="278">
        <f>SUMPRODUCT((Februar!$G$15:$G$75=Lagerstyring!D40)*(Februar!$H$15:$H$75)*(Februar!$I$15:$I$75&gt;0))</f>
        <v>0</v>
      </c>
      <c r="K40" s="279">
        <f>SUMPRODUCT((Februar!$G$15:$G$75=Lagerstyring!D40)*(Februar!$H$15:$H$75)*(Februar!$K$15:$K$75&gt;0))</f>
        <v>0</v>
      </c>
      <c r="L40" s="278">
        <f>SUMPRODUCT((Marts!$G$15:$G$100=Lagerstyring!D40)*(Marts!$H$15:$H$100)*(Marts!$I$15:$I$100&gt;0))</f>
        <v>0</v>
      </c>
      <c r="M40" s="279">
        <f>SUMPRODUCT((Marts!$G$15:$G$100=Lagerstyring!D40)*(Marts!$H$15:$H$100)*(Marts!$K$15:$K$100&gt;0))</f>
        <v>0</v>
      </c>
      <c r="N40" s="278">
        <f>SUMPRODUCT((April!$G$15:$G$78=Lagerstyring!D40)*(April!$H$15:$H$78)*(April!$I$15:$I$78&gt;0))</f>
        <v>0</v>
      </c>
      <c r="O40" s="279">
        <f>SUMPRODUCT((April!$G$15:$G$78=Lagerstyring!D40)*(April!$H$15:$H$78)*(April!$K$15:$K$78&gt;0))</f>
        <v>0</v>
      </c>
      <c r="P40" s="278">
        <f>SUMPRODUCT((Maj!$G$15:$G$82=Lagerstyring!D40)*(Maj!$H$15:$H$82)*(Maj!$I$15:$I$82&gt;0))</f>
        <v>0</v>
      </c>
      <c r="Q40" s="279">
        <f>SUMPRODUCT((Maj!$G$15:$G$82=Lagerstyring!D40)*(Maj!$H$15:$H$82)*(Maj!$K$15:$K$82&gt;0))</f>
        <v>0</v>
      </c>
      <c r="R40" s="278">
        <f>SUMPRODUCT((Juni!$G$15:$G$80=Lagerstyring!D40)*(Juni!$H$15:$H$80)*(Juni!$I$15:$I$80&gt;0))</f>
        <v>0</v>
      </c>
      <c r="S40" s="279">
        <f>SUMPRODUCT((Juni!$G$15:$G$80=Lagerstyring!D40)*(Juni!$H$15:$H$80)*(Juni!$K$15:$K$80&gt;0))</f>
        <v>0</v>
      </c>
      <c r="T40" s="278">
        <f>SUMPRODUCT((Juli!$G$15:$G$77=Lagerstyring!D40)*(Juli!$H$15:$H$77)*(Juli!$I$15:$I$77&gt;0))</f>
        <v>0</v>
      </c>
      <c r="U40" s="279">
        <f>SUMPRODUCT((Juli!$G$15:$G$77=Lagerstyring!D40)*(Juli!$H$15:$H$77)*(Juli!$K$15:$K$77&gt;0))</f>
        <v>0</v>
      </c>
      <c r="V40" s="278">
        <f>SUMPRODUCT((August!$G$15:$G$79=Lagerstyring!D40)*(August!$H$15:$H$79)*(August!$I$15:$I$79&gt;0))</f>
        <v>0</v>
      </c>
      <c r="W40" s="279">
        <f>SUMPRODUCT((August!$G$15:$G$79=Lagerstyring!D40)*(August!$H$15:$H$79)*(August!$K$15:$K$79&gt;0))</f>
        <v>0</v>
      </c>
      <c r="X40" s="278">
        <f>SUMPRODUCT((September!$G$15:$G$85=Lagerstyring!D40)*(September!$H$15:$H$85)*(September!$I$15:$I$85&gt;0))</f>
        <v>0</v>
      </c>
      <c r="Y40" s="279">
        <f>SUMPRODUCT((September!$G$15:$G$85=Lagerstyring!D40)*(September!$H$15:$H$85)*(September!$K$15:$K$85&gt;0))</f>
        <v>0</v>
      </c>
      <c r="Z40" s="278">
        <f>SUMPRODUCT((Oktober!$G$15:$G$87=Lagerstyring!D40)*(Oktober!$H$15:$H$87)*(Oktober!$I$15:$I$87&gt;0))</f>
        <v>0</v>
      </c>
      <c r="AA40" s="279">
        <f>SUMPRODUCT((Oktober!$G$15:$G$87=Lagerstyring!D40)*(Oktober!$H$15:$H$87)*(Oktober!$K$15:$K$87&gt;0))</f>
        <v>0</v>
      </c>
      <c r="AB40" s="278">
        <f>SUMPRODUCT((November!$G$15:$G$74=Lagerstyring!D40)*(November!$H$15:$H$74)*(November!$I$15:$I$74&gt;0))</f>
        <v>0</v>
      </c>
      <c r="AC40" s="279">
        <f>SUMPRODUCT((November!$G$15:$G$74=Lagerstyring!D40)*(November!$H$15:$H$74)*(November!$K$15:$K$74&gt;0))</f>
        <v>0</v>
      </c>
      <c r="AD40" s="278">
        <f>SUMPRODUCT((December!$G$15:$G$63=Lagerstyring!D40)*(December!$H$15:$H$63)*(December!$I$15:$I$63&gt;0))</f>
        <v>0</v>
      </c>
      <c r="AE40" s="224">
        <f>SUMPRODUCT((December!$G$15:$G$63=Lagerstyring!D40)*(December!$H$15:$H$63)*(December!$K$15:$K$63&gt;0))</f>
        <v>0</v>
      </c>
      <c r="AF40" s="281">
        <f t="shared" si="8"/>
        <v>0</v>
      </c>
      <c r="AG40" s="155" t="str">
        <f t="shared" si="9"/>
        <v>Skriv dine varer ind her!</v>
      </c>
      <c r="AH40" s="7"/>
    </row>
    <row r="41" spans="2:34" x14ac:dyDescent="0.2">
      <c r="B41" s="6"/>
      <c r="C41" s="187">
        <v>27</v>
      </c>
      <c r="D41" s="289" t="s">
        <v>126</v>
      </c>
      <c r="E41" s="284">
        <f t="shared" si="5"/>
        <v>0</v>
      </c>
      <c r="F41" s="154">
        <f t="shared" si="6"/>
        <v>0</v>
      </c>
      <c r="G41" s="224">
        <f t="shared" si="7"/>
        <v>0</v>
      </c>
      <c r="H41" s="154">
        <f>SUMPRODUCT((Januar!$G$15:$G$58=Lagerstyring!D41)*(Januar!$H$15:$H$58)*(Januar!$I$15:$I$58&gt;0))</f>
        <v>0</v>
      </c>
      <c r="I41" s="279">
        <f>SUMPRODUCT((Januar!$G$15:$G$58=Lagerstyring!D41)*(Januar!$H$15:$H$58)*(Januar!$K$15:$K$58&gt;0))</f>
        <v>0</v>
      </c>
      <c r="J41" s="278">
        <f>SUMPRODUCT((Februar!$G$15:$G$75=Lagerstyring!D41)*(Februar!$H$15:$H$75)*(Februar!$I$15:$I$75&gt;0))</f>
        <v>0</v>
      </c>
      <c r="K41" s="279">
        <f>SUMPRODUCT((Februar!$G$15:$G$75=Lagerstyring!D41)*(Februar!$H$15:$H$75)*(Februar!$K$15:$K$75&gt;0))</f>
        <v>0</v>
      </c>
      <c r="L41" s="278">
        <f>SUMPRODUCT((Marts!$G$15:$G$100=Lagerstyring!D41)*(Marts!$H$15:$H$100)*(Marts!$I$15:$I$100&gt;0))</f>
        <v>0</v>
      </c>
      <c r="M41" s="279">
        <f>SUMPRODUCT((Marts!$G$15:$G$100=Lagerstyring!D41)*(Marts!$H$15:$H$100)*(Marts!$K$15:$K$100&gt;0))</f>
        <v>0</v>
      </c>
      <c r="N41" s="278">
        <f>SUMPRODUCT((April!$G$15:$G$78=Lagerstyring!D41)*(April!$H$15:$H$78)*(April!$I$15:$I$78&gt;0))</f>
        <v>0</v>
      </c>
      <c r="O41" s="279">
        <f>SUMPRODUCT((April!$G$15:$G$78=Lagerstyring!D41)*(April!$H$15:$H$78)*(April!$K$15:$K$78&gt;0))</f>
        <v>0</v>
      </c>
      <c r="P41" s="278">
        <f>SUMPRODUCT((Maj!$G$15:$G$82=Lagerstyring!D41)*(Maj!$H$15:$H$82)*(Maj!$I$15:$I$82&gt;0))</f>
        <v>0</v>
      </c>
      <c r="Q41" s="279">
        <f>SUMPRODUCT((Maj!$G$15:$G$82=Lagerstyring!D41)*(Maj!$H$15:$H$82)*(Maj!$K$15:$K$82&gt;0))</f>
        <v>0</v>
      </c>
      <c r="R41" s="278">
        <f>SUMPRODUCT((Juni!$G$15:$G$80=Lagerstyring!D41)*(Juni!$H$15:$H$80)*(Juni!$I$15:$I$80&gt;0))</f>
        <v>0</v>
      </c>
      <c r="S41" s="279">
        <f>SUMPRODUCT((Juni!$G$15:$G$80=Lagerstyring!D41)*(Juni!$H$15:$H$80)*(Juni!$K$15:$K$80&gt;0))</f>
        <v>0</v>
      </c>
      <c r="T41" s="278">
        <f>SUMPRODUCT((Juli!$G$15:$G$77=Lagerstyring!D41)*(Juli!$H$15:$H$77)*(Juli!$I$15:$I$77&gt;0))</f>
        <v>0</v>
      </c>
      <c r="U41" s="279">
        <f>SUMPRODUCT((Juli!$G$15:$G$77=Lagerstyring!D41)*(Juli!$H$15:$H$77)*(Juli!$K$15:$K$77&gt;0))</f>
        <v>0</v>
      </c>
      <c r="V41" s="278">
        <f>SUMPRODUCT((August!$G$15:$G$79=Lagerstyring!D41)*(August!$H$15:$H$79)*(August!$I$15:$I$79&gt;0))</f>
        <v>0</v>
      </c>
      <c r="W41" s="279">
        <f>SUMPRODUCT((August!$G$15:$G$79=Lagerstyring!D41)*(August!$H$15:$H$79)*(August!$K$15:$K$79&gt;0))</f>
        <v>0</v>
      </c>
      <c r="X41" s="278">
        <f>SUMPRODUCT((September!$G$15:$G$85=Lagerstyring!D41)*(September!$H$15:$H$85)*(September!$I$15:$I$85&gt;0))</f>
        <v>0</v>
      </c>
      <c r="Y41" s="279">
        <f>SUMPRODUCT((September!$G$15:$G$85=Lagerstyring!D41)*(September!$H$15:$H$85)*(September!$K$15:$K$85&gt;0))</f>
        <v>0</v>
      </c>
      <c r="Z41" s="278">
        <f>SUMPRODUCT((Oktober!$G$15:$G$87=Lagerstyring!D41)*(Oktober!$H$15:$H$87)*(Oktober!$I$15:$I$87&gt;0))</f>
        <v>0</v>
      </c>
      <c r="AA41" s="279">
        <f>SUMPRODUCT((Oktober!$G$15:$G$87=Lagerstyring!D41)*(Oktober!$H$15:$H$87)*(Oktober!$K$15:$K$87&gt;0))</f>
        <v>0</v>
      </c>
      <c r="AB41" s="278">
        <f>SUMPRODUCT((November!$G$15:$G$74=Lagerstyring!D41)*(November!$H$15:$H$74)*(November!$I$15:$I$74&gt;0))</f>
        <v>0</v>
      </c>
      <c r="AC41" s="279">
        <f>SUMPRODUCT((November!$G$15:$G$74=Lagerstyring!D41)*(November!$H$15:$H$74)*(November!$K$15:$K$74&gt;0))</f>
        <v>0</v>
      </c>
      <c r="AD41" s="278">
        <f>SUMPRODUCT((December!$G$15:$G$63=Lagerstyring!D41)*(December!$H$15:$H$63)*(December!$I$15:$I$63&gt;0))</f>
        <v>0</v>
      </c>
      <c r="AE41" s="224">
        <f>SUMPRODUCT((December!$G$15:$G$63=Lagerstyring!D41)*(December!$H$15:$H$63)*(December!$K$15:$K$63&gt;0))</f>
        <v>0</v>
      </c>
      <c r="AF41" s="281">
        <f t="shared" si="8"/>
        <v>0</v>
      </c>
      <c r="AG41" s="155" t="str">
        <f t="shared" si="9"/>
        <v>Skriv dine varer ind her!</v>
      </c>
      <c r="AH41" s="7"/>
    </row>
    <row r="42" spans="2:34" x14ac:dyDescent="0.2">
      <c r="B42" s="6"/>
      <c r="C42" s="187">
        <v>28</v>
      </c>
      <c r="D42" s="289" t="s">
        <v>126</v>
      </c>
      <c r="E42" s="284">
        <f t="shared" si="5"/>
        <v>0</v>
      </c>
      <c r="F42" s="154">
        <f t="shared" si="6"/>
        <v>0</v>
      </c>
      <c r="G42" s="224">
        <f t="shared" si="7"/>
        <v>0</v>
      </c>
      <c r="H42" s="154">
        <f>SUMPRODUCT((Januar!$G$15:$G$58=Lagerstyring!D42)*(Januar!$H$15:$H$58)*(Januar!$I$15:$I$58&gt;0))</f>
        <v>0</v>
      </c>
      <c r="I42" s="279">
        <f>SUMPRODUCT((Januar!$G$15:$G$58=Lagerstyring!D42)*(Januar!$H$15:$H$58)*(Januar!$K$15:$K$58&gt;0))</f>
        <v>0</v>
      </c>
      <c r="J42" s="278">
        <f>SUMPRODUCT((Februar!$G$15:$G$75=Lagerstyring!D42)*(Februar!$H$15:$H$75)*(Februar!$I$15:$I$75&gt;0))</f>
        <v>0</v>
      </c>
      <c r="K42" s="279">
        <f>SUMPRODUCT((Februar!$G$15:$G$75=Lagerstyring!D42)*(Februar!$H$15:$H$75)*(Februar!$K$15:$K$75&gt;0))</f>
        <v>0</v>
      </c>
      <c r="L42" s="278">
        <f>SUMPRODUCT((Marts!$G$15:$G$100=Lagerstyring!D42)*(Marts!$H$15:$H$100)*(Marts!$I$15:$I$100&gt;0))</f>
        <v>0</v>
      </c>
      <c r="M42" s="279">
        <f>SUMPRODUCT((Marts!$G$15:$G$100=Lagerstyring!D42)*(Marts!$H$15:$H$100)*(Marts!$K$15:$K$100&gt;0))</f>
        <v>0</v>
      </c>
      <c r="N42" s="278">
        <f>SUMPRODUCT((April!$G$15:$G$78=Lagerstyring!D42)*(April!$H$15:$H$78)*(April!$I$15:$I$78&gt;0))</f>
        <v>0</v>
      </c>
      <c r="O42" s="279">
        <f>SUMPRODUCT((April!$G$15:$G$78=Lagerstyring!D42)*(April!$H$15:$H$78)*(April!$K$15:$K$78&gt;0))</f>
        <v>0</v>
      </c>
      <c r="P42" s="278">
        <f>SUMPRODUCT((Maj!$G$15:$G$82=Lagerstyring!D42)*(Maj!$H$15:$H$82)*(Maj!$I$15:$I$82&gt;0))</f>
        <v>0</v>
      </c>
      <c r="Q42" s="279">
        <f>SUMPRODUCT((Maj!$G$15:$G$82=Lagerstyring!D42)*(Maj!$H$15:$H$82)*(Maj!$K$15:$K$82&gt;0))</f>
        <v>0</v>
      </c>
      <c r="R42" s="278">
        <f>SUMPRODUCT((Juni!$G$15:$G$80=Lagerstyring!D42)*(Juni!$H$15:$H$80)*(Juni!$I$15:$I$80&gt;0))</f>
        <v>0</v>
      </c>
      <c r="S42" s="279">
        <f>SUMPRODUCT((Juni!$G$15:$G$80=Lagerstyring!D42)*(Juni!$H$15:$H$80)*(Juni!$K$15:$K$80&gt;0))</f>
        <v>0</v>
      </c>
      <c r="T42" s="278">
        <f>SUMPRODUCT((Juli!$G$15:$G$77=Lagerstyring!D42)*(Juli!$H$15:$H$77)*(Juli!$I$15:$I$77&gt;0))</f>
        <v>0</v>
      </c>
      <c r="U42" s="279">
        <f>SUMPRODUCT((Juli!$G$15:$G$77=Lagerstyring!D42)*(Juli!$H$15:$H$77)*(Juli!$K$15:$K$77&gt;0))</f>
        <v>0</v>
      </c>
      <c r="V42" s="278">
        <f>SUMPRODUCT((August!$G$15:$G$79=Lagerstyring!D42)*(August!$H$15:$H$79)*(August!$I$15:$I$79&gt;0))</f>
        <v>0</v>
      </c>
      <c r="W42" s="279">
        <f>SUMPRODUCT((August!$G$15:$G$79=Lagerstyring!D42)*(August!$H$15:$H$79)*(August!$K$15:$K$79&gt;0))</f>
        <v>0</v>
      </c>
      <c r="X42" s="278">
        <f>SUMPRODUCT((September!$G$15:$G$85=Lagerstyring!D42)*(September!$H$15:$H$85)*(September!$I$15:$I$85&gt;0))</f>
        <v>0</v>
      </c>
      <c r="Y42" s="279">
        <f>SUMPRODUCT((September!$G$15:$G$85=Lagerstyring!D42)*(September!$H$15:$H$85)*(September!$K$15:$K$85&gt;0))</f>
        <v>0</v>
      </c>
      <c r="Z42" s="278">
        <f>SUMPRODUCT((Oktober!$G$15:$G$87=Lagerstyring!D42)*(Oktober!$H$15:$H$87)*(Oktober!$I$15:$I$87&gt;0))</f>
        <v>0</v>
      </c>
      <c r="AA42" s="279">
        <f>SUMPRODUCT((Oktober!$G$15:$G$87=Lagerstyring!D42)*(Oktober!$H$15:$H$87)*(Oktober!$K$15:$K$87&gt;0))</f>
        <v>0</v>
      </c>
      <c r="AB42" s="278">
        <f>SUMPRODUCT((November!$G$15:$G$74=Lagerstyring!D42)*(November!$H$15:$H$74)*(November!$I$15:$I$74&gt;0))</f>
        <v>0</v>
      </c>
      <c r="AC42" s="279">
        <f>SUMPRODUCT((November!$G$15:$G$74=Lagerstyring!D42)*(November!$H$15:$H$74)*(November!$K$15:$K$74&gt;0))</f>
        <v>0</v>
      </c>
      <c r="AD42" s="278">
        <f>SUMPRODUCT((December!$G$15:$G$63=Lagerstyring!D42)*(December!$H$15:$H$63)*(December!$I$15:$I$63&gt;0))</f>
        <v>0</v>
      </c>
      <c r="AE42" s="224">
        <f>SUMPRODUCT((December!$G$15:$G$63=Lagerstyring!D42)*(December!$H$15:$H$63)*(December!$K$15:$K$63&gt;0))</f>
        <v>0</v>
      </c>
      <c r="AF42" s="281">
        <f t="shared" si="8"/>
        <v>0</v>
      </c>
      <c r="AG42" s="155" t="str">
        <f t="shared" si="9"/>
        <v>Skriv dine varer ind her!</v>
      </c>
      <c r="AH42" s="7"/>
    </row>
    <row r="43" spans="2:34" x14ac:dyDescent="0.2">
      <c r="B43" s="6"/>
      <c r="C43" s="187">
        <v>29</v>
      </c>
      <c r="D43" s="289" t="s">
        <v>126</v>
      </c>
      <c r="E43" s="284">
        <f t="shared" si="5"/>
        <v>0</v>
      </c>
      <c r="F43" s="154">
        <f t="shared" si="6"/>
        <v>0</v>
      </c>
      <c r="G43" s="224">
        <f t="shared" si="7"/>
        <v>0</v>
      </c>
      <c r="H43" s="154">
        <f>SUMPRODUCT((Januar!$G$15:$G$58=Lagerstyring!D43)*(Januar!$H$15:$H$58)*(Januar!$I$15:$I$58&gt;0))</f>
        <v>0</v>
      </c>
      <c r="I43" s="279">
        <f>SUMPRODUCT((Januar!$G$15:$G$58=Lagerstyring!D43)*(Januar!$H$15:$H$58)*(Januar!$K$15:$K$58&gt;0))</f>
        <v>0</v>
      </c>
      <c r="J43" s="278">
        <f>SUMPRODUCT((Februar!$G$15:$G$75=Lagerstyring!D43)*(Februar!$H$15:$H$75)*(Februar!$I$15:$I$75&gt;0))</f>
        <v>0</v>
      </c>
      <c r="K43" s="279">
        <f>SUMPRODUCT((Februar!$G$15:$G$75=Lagerstyring!D43)*(Februar!$H$15:$H$75)*(Februar!$K$15:$K$75&gt;0))</f>
        <v>0</v>
      </c>
      <c r="L43" s="278">
        <f>SUMPRODUCT((Marts!$G$15:$G$100=Lagerstyring!D43)*(Marts!$H$15:$H$100)*(Marts!$I$15:$I$100&gt;0))</f>
        <v>0</v>
      </c>
      <c r="M43" s="279">
        <f>SUMPRODUCT((Marts!$G$15:$G$100=Lagerstyring!D43)*(Marts!$H$15:$H$100)*(Marts!$K$15:$K$100&gt;0))</f>
        <v>0</v>
      </c>
      <c r="N43" s="278">
        <f>SUMPRODUCT((April!$G$15:$G$78=Lagerstyring!D43)*(April!$H$15:$H$78)*(April!$I$15:$I$78&gt;0))</f>
        <v>0</v>
      </c>
      <c r="O43" s="279">
        <f>SUMPRODUCT((April!$G$15:$G$78=Lagerstyring!D43)*(April!$H$15:$H$78)*(April!$K$15:$K$78&gt;0))</f>
        <v>0</v>
      </c>
      <c r="P43" s="278">
        <f>SUMPRODUCT((Maj!$G$15:$G$82=Lagerstyring!D43)*(Maj!$H$15:$H$82)*(Maj!$I$15:$I$82&gt;0))</f>
        <v>0</v>
      </c>
      <c r="Q43" s="279">
        <f>SUMPRODUCT((Maj!$G$15:$G$82=Lagerstyring!D43)*(Maj!$H$15:$H$82)*(Maj!$K$15:$K$82&gt;0))</f>
        <v>0</v>
      </c>
      <c r="R43" s="278">
        <f>SUMPRODUCT((Juni!$G$15:$G$80=Lagerstyring!D43)*(Juni!$H$15:$H$80)*(Juni!$I$15:$I$80&gt;0))</f>
        <v>0</v>
      </c>
      <c r="S43" s="279">
        <f>SUMPRODUCT((Juni!$G$15:$G$80=Lagerstyring!D43)*(Juni!$H$15:$H$80)*(Juni!$K$15:$K$80&gt;0))</f>
        <v>0</v>
      </c>
      <c r="T43" s="278">
        <f>SUMPRODUCT((Juli!$G$15:$G$77=Lagerstyring!D43)*(Juli!$H$15:$H$77)*(Juli!$I$15:$I$77&gt;0))</f>
        <v>0</v>
      </c>
      <c r="U43" s="279">
        <f>SUMPRODUCT((Juli!$G$15:$G$77=Lagerstyring!D43)*(Juli!$H$15:$H$77)*(Juli!$K$15:$K$77&gt;0))</f>
        <v>0</v>
      </c>
      <c r="V43" s="278">
        <f>SUMPRODUCT((August!$G$15:$G$79=Lagerstyring!D43)*(August!$H$15:$H$79)*(August!$I$15:$I$79&gt;0))</f>
        <v>0</v>
      </c>
      <c r="W43" s="279">
        <f>SUMPRODUCT((August!$G$15:$G$79=Lagerstyring!D43)*(August!$H$15:$H$79)*(August!$K$15:$K$79&gt;0))</f>
        <v>0</v>
      </c>
      <c r="X43" s="278">
        <f>SUMPRODUCT((September!$G$15:$G$85=Lagerstyring!D43)*(September!$H$15:$H$85)*(September!$I$15:$I$85&gt;0))</f>
        <v>0</v>
      </c>
      <c r="Y43" s="279">
        <f>SUMPRODUCT((September!$G$15:$G$85=Lagerstyring!D43)*(September!$H$15:$H$85)*(September!$K$15:$K$85&gt;0))</f>
        <v>0</v>
      </c>
      <c r="Z43" s="278">
        <f>SUMPRODUCT((Oktober!$G$15:$G$87=Lagerstyring!D43)*(Oktober!$H$15:$H$87)*(Oktober!$I$15:$I$87&gt;0))</f>
        <v>0</v>
      </c>
      <c r="AA43" s="279">
        <f>SUMPRODUCT((Oktober!$G$15:$G$87=Lagerstyring!D43)*(Oktober!$H$15:$H$87)*(Oktober!$K$15:$K$87&gt;0))</f>
        <v>0</v>
      </c>
      <c r="AB43" s="278">
        <f>SUMPRODUCT((November!$G$15:$G$74=Lagerstyring!D43)*(November!$H$15:$H$74)*(November!$I$15:$I$74&gt;0))</f>
        <v>0</v>
      </c>
      <c r="AC43" s="279">
        <f>SUMPRODUCT((November!$G$15:$G$74=Lagerstyring!D43)*(November!$H$15:$H$74)*(November!$K$15:$K$74&gt;0))</f>
        <v>0</v>
      </c>
      <c r="AD43" s="278">
        <f>SUMPRODUCT((December!$G$15:$G$63=Lagerstyring!D43)*(December!$H$15:$H$63)*(December!$I$15:$I$63&gt;0))</f>
        <v>0</v>
      </c>
      <c r="AE43" s="224">
        <f>SUMPRODUCT((December!$G$15:$G$63=Lagerstyring!D43)*(December!$H$15:$H$63)*(December!$K$15:$K$63&gt;0))</f>
        <v>0</v>
      </c>
      <c r="AF43" s="281">
        <f t="shared" si="8"/>
        <v>0</v>
      </c>
      <c r="AG43" s="155" t="str">
        <f t="shared" si="9"/>
        <v>Skriv dine varer ind her!</v>
      </c>
      <c r="AH43" s="7"/>
    </row>
    <row r="44" spans="2:34" x14ac:dyDescent="0.2">
      <c r="B44" s="6"/>
      <c r="C44" s="187">
        <v>30</v>
      </c>
      <c r="D44" s="289" t="s">
        <v>126</v>
      </c>
      <c r="E44" s="284">
        <f t="shared" si="5"/>
        <v>0</v>
      </c>
      <c r="F44" s="154">
        <f t="shared" si="6"/>
        <v>0</v>
      </c>
      <c r="G44" s="224">
        <f t="shared" si="7"/>
        <v>0</v>
      </c>
      <c r="H44" s="154">
        <f>SUMPRODUCT((Januar!$G$15:$G$58=Lagerstyring!D44)*(Januar!$H$15:$H$58)*(Januar!$I$15:$I$58&gt;0))</f>
        <v>0</v>
      </c>
      <c r="I44" s="279">
        <f>SUMPRODUCT((Januar!$G$15:$G$58=Lagerstyring!D44)*(Januar!$H$15:$H$58)*(Januar!$K$15:$K$58&gt;0))</f>
        <v>0</v>
      </c>
      <c r="J44" s="278">
        <f>SUMPRODUCT((Februar!$G$15:$G$75=Lagerstyring!D44)*(Februar!$H$15:$H$75)*(Februar!$I$15:$I$75&gt;0))</f>
        <v>0</v>
      </c>
      <c r="K44" s="279">
        <f>SUMPRODUCT((Februar!$G$15:$G$75=Lagerstyring!D44)*(Februar!$H$15:$H$75)*(Februar!$K$15:$K$75&gt;0))</f>
        <v>0</v>
      </c>
      <c r="L44" s="278">
        <f>SUMPRODUCT((Marts!$G$15:$G$100=Lagerstyring!D44)*(Marts!$H$15:$H$100)*(Marts!$I$15:$I$100&gt;0))</f>
        <v>0</v>
      </c>
      <c r="M44" s="279">
        <f>SUMPRODUCT((Marts!$G$15:$G$100=Lagerstyring!D44)*(Marts!$H$15:$H$100)*(Marts!$K$15:$K$100&gt;0))</f>
        <v>0</v>
      </c>
      <c r="N44" s="278">
        <f>SUMPRODUCT((April!$G$15:$G$78=Lagerstyring!D44)*(April!$H$15:$H$78)*(April!$I$15:$I$78&gt;0))</f>
        <v>0</v>
      </c>
      <c r="O44" s="279">
        <f>SUMPRODUCT((April!$G$15:$G$78=Lagerstyring!D44)*(April!$H$15:$H$78)*(April!$K$15:$K$78&gt;0))</f>
        <v>0</v>
      </c>
      <c r="P44" s="278">
        <f>SUMPRODUCT((Maj!$G$15:$G$82=Lagerstyring!D44)*(Maj!$H$15:$H$82)*(Maj!$I$15:$I$82&gt;0))</f>
        <v>0</v>
      </c>
      <c r="Q44" s="279">
        <f>SUMPRODUCT((Maj!$G$15:$G$82=Lagerstyring!D44)*(Maj!$H$15:$H$82)*(Maj!$K$15:$K$82&gt;0))</f>
        <v>0</v>
      </c>
      <c r="R44" s="278">
        <f>SUMPRODUCT((Juni!$G$15:$G$80=Lagerstyring!D44)*(Juni!$H$15:$H$80)*(Juni!$I$15:$I$80&gt;0))</f>
        <v>0</v>
      </c>
      <c r="S44" s="279">
        <f>SUMPRODUCT((Juni!$G$15:$G$80=Lagerstyring!D44)*(Juni!$H$15:$H$80)*(Juni!$K$15:$K$80&gt;0))</f>
        <v>0</v>
      </c>
      <c r="T44" s="278">
        <f>SUMPRODUCT((Juli!$G$15:$G$77=Lagerstyring!D44)*(Juli!$H$15:$H$77)*(Juli!$I$15:$I$77&gt;0))</f>
        <v>0</v>
      </c>
      <c r="U44" s="279">
        <f>SUMPRODUCT((Juli!$G$15:$G$77=Lagerstyring!D44)*(Juli!$H$15:$H$77)*(Juli!$K$15:$K$77&gt;0))</f>
        <v>0</v>
      </c>
      <c r="V44" s="278">
        <f>SUMPRODUCT((August!$G$15:$G$79=Lagerstyring!D44)*(August!$H$15:$H$79)*(August!$I$15:$I$79&gt;0))</f>
        <v>0</v>
      </c>
      <c r="W44" s="279">
        <f>SUMPRODUCT((August!$G$15:$G$79=Lagerstyring!D44)*(August!$H$15:$H$79)*(August!$K$15:$K$79&gt;0))</f>
        <v>0</v>
      </c>
      <c r="X44" s="278">
        <f>SUMPRODUCT((September!$G$15:$G$85=Lagerstyring!D44)*(September!$H$15:$H$85)*(September!$I$15:$I$85&gt;0))</f>
        <v>0</v>
      </c>
      <c r="Y44" s="279">
        <f>SUMPRODUCT((September!$G$15:$G$85=Lagerstyring!D44)*(September!$H$15:$H$85)*(September!$K$15:$K$85&gt;0))</f>
        <v>0</v>
      </c>
      <c r="Z44" s="278">
        <f>SUMPRODUCT((Oktober!$G$15:$G$87=Lagerstyring!D44)*(Oktober!$H$15:$H$87)*(Oktober!$I$15:$I$87&gt;0))</f>
        <v>0</v>
      </c>
      <c r="AA44" s="279">
        <f>SUMPRODUCT((Oktober!$G$15:$G$87=Lagerstyring!D44)*(Oktober!$H$15:$H$87)*(Oktober!$K$15:$K$87&gt;0))</f>
        <v>0</v>
      </c>
      <c r="AB44" s="278">
        <f>SUMPRODUCT((November!$G$15:$G$74=Lagerstyring!D44)*(November!$H$15:$H$74)*(November!$I$15:$I$74&gt;0))</f>
        <v>0</v>
      </c>
      <c r="AC44" s="279">
        <f>SUMPRODUCT((November!$G$15:$G$74=Lagerstyring!D44)*(November!$H$15:$H$74)*(November!$K$15:$K$74&gt;0))</f>
        <v>0</v>
      </c>
      <c r="AD44" s="278">
        <f>SUMPRODUCT((December!$G$15:$G$63=Lagerstyring!D44)*(December!$H$15:$H$63)*(December!$I$15:$I$63&gt;0))</f>
        <v>0</v>
      </c>
      <c r="AE44" s="224">
        <f>SUMPRODUCT((December!$G$15:$G$63=Lagerstyring!D44)*(December!$H$15:$H$63)*(December!$K$15:$K$63&gt;0))</f>
        <v>0</v>
      </c>
      <c r="AF44" s="281">
        <f t="shared" si="8"/>
        <v>0</v>
      </c>
      <c r="AG44" s="155" t="str">
        <f t="shared" si="9"/>
        <v>Skriv dine varer ind her!</v>
      </c>
      <c r="AH44" s="7"/>
    </row>
    <row r="45" spans="2:34" x14ac:dyDescent="0.2">
      <c r="B45" s="6"/>
      <c r="C45" s="187">
        <v>31</v>
      </c>
      <c r="D45" s="289" t="s">
        <v>126</v>
      </c>
      <c r="E45" s="284">
        <f t="shared" si="5"/>
        <v>0</v>
      </c>
      <c r="F45" s="154">
        <f t="shared" si="6"/>
        <v>0</v>
      </c>
      <c r="G45" s="224">
        <f t="shared" si="7"/>
        <v>0</v>
      </c>
      <c r="H45" s="154">
        <f>SUMPRODUCT((Januar!$G$15:$G$58=Lagerstyring!D45)*(Januar!$H$15:$H$58)*(Januar!$I$15:$I$58&gt;0))</f>
        <v>0</v>
      </c>
      <c r="I45" s="279">
        <f>SUMPRODUCT((Januar!$G$15:$G$58=Lagerstyring!D45)*(Januar!$H$15:$H$58)*(Januar!$K$15:$K$58&gt;0))</f>
        <v>0</v>
      </c>
      <c r="J45" s="278">
        <f>SUMPRODUCT((Februar!$G$15:$G$75=Lagerstyring!D45)*(Februar!$H$15:$H$75)*(Februar!$I$15:$I$75&gt;0))</f>
        <v>0</v>
      </c>
      <c r="K45" s="279">
        <f>SUMPRODUCT((Februar!$G$15:$G$75=Lagerstyring!D45)*(Februar!$H$15:$H$75)*(Februar!$K$15:$K$75&gt;0))</f>
        <v>0</v>
      </c>
      <c r="L45" s="278">
        <f>SUMPRODUCT((Marts!$G$15:$G$100=Lagerstyring!D45)*(Marts!$H$15:$H$100)*(Marts!$I$15:$I$100&gt;0))</f>
        <v>0</v>
      </c>
      <c r="M45" s="279">
        <f>SUMPRODUCT((Marts!$G$15:$G$100=Lagerstyring!D45)*(Marts!$H$15:$H$100)*(Marts!$K$15:$K$100&gt;0))</f>
        <v>0</v>
      </c>
      <c r="N45" s="278">
        <f>SUMPRODUCT((April!$G$15:$G$78=Lagerstyring!D45)*(April!$H$15:$H$78)*(April!$I$15:$I$78&gt;0))</f>
        <v>0</v>
      </c>
      <c r="O45" s="279">
        <f>SUMPRODUCT((April!$G$15:$G$78=Lagerstyring!D45)*(April!$H$15:$H$78)*(April!$K$15:$K$78&gt;0))</f>
        <v>0</v>
      </c>
      <c r="P45" s="278">
        <f>SUMPRODUCT((Maj!$G$15:$G$82=Lagerstyring!D45)*(Maj!$H$15:$H$82)*(Maj!$I$15:$I$82&gt;0))</f>
        <v>0</v>
      </c>
      <c r="Q45" s="279">
        <f>SUMPRODUCT((Maj!$G$15:$G$82=Lagerstyring!D45)*(Maj!$H$15:$H$82)*(Maj!$K$15:$K$82&gt;0))</f>
        <v>0</v>
      </c>
      <c r="R45" s="278">
        <f>SUMPRODUCT((Juni!$G$15:$G$80=Lagerstyring!D45)*(Juni!$H$15:$H$80)*(Juni!$I$15:$I$80&gt;0))</f>
        <v>0</v>
      </c>
      <c r="S45" s="279">
        <f>SUMPRODUCT((Juni!$G$15:$G$80=Lagerstyring!D45)*(Juni!$H$15:$H$80)*(Juni!$K$15:$K$80&gt;0))</f>
        <v>0</v>
      </c>
      <c r="T45" s="278">
        <f>SUMPRODUCT((Juli!$G$15:$G$77=Lagerstyring!D45)*(Juli!$H$15:$H$77)*(Juli!$I$15:$I$77&gt;0))</f>
        <v>0</v>
      </c>
      <c r="U45" s="279">
        <f>SUMPRODUCT((Juli!$G$15:$G$77=Lagerstyring!D45)*(Juli!$H$15:$H$77)*(Juli!$K$15:$K$77&gt;0))</f>
        <v>0</v>
      </c>
      <c r="V45" s="278">
        <f>SUMPRODUCT((August!$G$15:$G$79=Lagerstyring!D45)*(August!$H$15:$H$79)*(August!$I$15:$I$79&gt;0))</f>
        <v>0</v>
      </c>
      <c r="W45" s="279">
        <f>SUMPRODUCT((August!$G$15:$G$79=Lagerstyring!D45)*(August!$H$15:$H$79)*(August!$K$15:$K$79&gt;0))</f>
        <v>0</v>
      </c>
      <c r="X45" s="278">
        <f>SUMPRODUCT((September!$G$15:$G$85=Lagerstyring!D45)*(September!$H$15:$H$85)*(September!$I$15:$I$85&gt;0))</f>
        <v>0</v>
      </c>
      <c r="Y45" s="279">
        <f>SUMPRODUCT((September!$G$15:$G$85=Lagerstyring!D45)*(September!$H$15:$H$85)*(September!$K$15:$K$85&gt;0))</f>
        <v>0</v>
      </c>
      <c r="Z45" s="278">
        <f>SUMPRODUCT((Oktober!$G$15:$G$87=Lagerstyring!D45)*(Oktober!$H$15:$H$87)*(Oktober!$I$15:$I$87&gt;0))</f>
        <v>0</v>
      </c>
      <c r="AA45" s="279">
        <f>SUMPRODUCT((Oktober!$G$15:$G$87=Lagerstyring!D45)*(Oktober!$H$15:$H$87)*(Oktober!$K$15:$K$87&gt;0))</f>
        <v>0</v>
      </c>
      <c r="AB45" s="278">
        <f>SUMPRODUCT((November!$G$15:$G$74=Lagerstyring!D45)*(November!$H$15:$H$74)*(November!$I$15:$I$74&gt;0))</f>
        <v>0</v>
      </c>
      <c r="AC45" s="279">
        <f>SUMPRODUCT((November!$G$15:$G$74=Lagerstyring!D45)*(November!$H$15:$H$74)*(November!$K$15:$K$74&gt;0))</f>
        <v>0</v>
      </c>
      <c r="AD45" s="278">
        <f>SUMPRODUCT((December!$G$15:$G$63=Lagerstyring!D45)*(December!$H$15:$H$63)*(December!$I$15:$I$63&gt;0))</f>
        <v>0</v>
      </c>
      <c r="AE45" s="224">
        <f>SUMPRODUCT((December!$G$15:$G$63=Lagerstyring!D45)*(December!$H$15:$H$63)*(December!$K$15:$K$63&gt;0))</f>
        <v>0</v>
      </c>
      <c r="AF45" s="281">
        <f t="shared" si="8"/>
        <v>0</v>
      </c>
      <c r="AG45" s="155" t="str">
        <f t="shared" si="9"/>
        <v>Skriv dine varer ind her!</v>
      </c>
      <c r="AH45" s="7"/>
    </row>
    <row r="46" spans="2:34" x14ac:dyDescent="0.2">
      <c r="B46" s="6"/>
      <c r="C46" s="187">
        <v>32</v>
      </c>
      <c r="D46" s="289" t="s">
        <v>126</v>
      </c>
      <c r="E46" s="284">
        <f t="shared" si="5"/>
        <v>0</v>
      </c>
      <c r="F46" s="154">
        <f t="shared" si="6"/>
        <v>0</v>
      </c>
      <c r="G46" s="224">
        <f t="shared" si="7"/>
        <v>0</v>
      </c>
      <c r="H46" s="154">
        <f>SUMPRODUCT((Januar!$G$15:$G$58=Lagerstyring!D46)*(Januar!$H$15:$H$58)*(Januar!$I$15:$I$58&gt;0))</f>
        <v>0</v>
      </c>
      <c r="I46" s="279">
        <f>SUMPRODUCT((Januar!$G$15:$G$58=Lagerstyring!D46)*(Januar!$H$15:$H$58)*(Januar!$K$15:$K$58&gt;0))</f>
        <v>0</v>
      </c>
      <c r="J46" s="278">
        <f>SUMPRODUCT((Februar!$G$15:$G$75=Lagerstyring!D46)*(Februar!$H$15:$H$75)*(Februar!$I$15:$I$75&gt;0))</f>
        <v>0</v>
      </c>
      <c r="K46" s="279">
        <f>SUMPRODUCT((Februar!$G$15:$G$75=Lagerstyring!D46)*(Februar!$H$15:$H$75)*(Februar!$K$15:$K$75&gt;0))</f>
        <v>0</v>
      </c>
      <c r="L46" s="278">
        <f>SUMPRODUCT((Marts!$G$15:$G$100=Lagerstyring!D46)*(Marts!$H$15:$H$100)*(Marts!$I$15:$I$100&gt;0))</f>
        <v>0</v>
      </c>
      <c r="M46" s="279">
        <f>SUMPRODUCT((Marts!$G$15:$G$100=Lagerstyring!D46)*(Marts!$H$15:$H$100)*(Marts!$K$15:$K$100&gt;0))</f>
        <v>0</v>
      </c>
      <c r="N46" s="278">
        <f>SUMPRODUCT((April!$G$15:$G$78=Lagerstyring!D46)*(April!$H$15:$H$78)*(April!$I$15:$I$78&gt;0))</f>
        <v>0</v>
      </c>
      <c r="O46" s="279">
        <f>SUMPRODUCT((April!$G$15:$G$78=Lagerstyring!D46)*(April!$H$15:$H$78)*(April!$K$15:$K$78&gt;0))</f>
        <v>0</v>
      </c>
      <c r="P46" s="278">
        <f>SUMPRODUCT((Maj!$G$15:$G$82=Lagerstyring!D46)*(Maj!$H$15:$H$82)*(Maj!$I$15:$I$82&gt;0))</f>
        <v>0</v>
      </c>
      <c r="Q46" s="279">
        <f>SUMPRODUCT((Maj!$G$15:$G$82=Lagerstyring!D46)*(Maj!$H$15:$H$82)*(Maj!$K$15:$K$82&gt;0))</f>
        <v>0</v>
      </c>
      <c r="R46" s="278">
        <f>SUMPRODUCT((Juni!$G$15:$G$80=Lagerstyring!D46)*(Juni!$H$15:$H$80)*(Juni!$I$15:$I$80&gt;0))</f>
        <v>0</v>
      </c>
      <c r="S46" s="279">
        <f>SUMPRODUCT((Juni!$G$15:$G$80=Lagerstyring!D46)*(Juni!$H$15:$H$80)*(Juni!$K$15:$K$80&gt;0))</f>
        <v>0</v>
      </c>
      <c r="T46" s="278">
        <f>SUMPRODUCT((Juli!$G$15:$G$77=Lagerstyring!D46)*(Juli!$H$15:$H$77)*(Juli!$I$15:$I$77&gt;0))</f>
        <v>0</v>
      </c>
      <c r="U46" s="279">
        <f>SUMPRODUCT((Juli!$G$15:$G$77=Lagerstyring!D46)*(Juli!$H$15:$H$77)*(Juli!$K$15:$K$77&gt;0))</f>
        <v>0</v>
      </c>
      <c r="V46" s="278">
        <f>SUMPRODUCT((August!$G$15:$G$79=Lagerstyring!D46)*(August!$H$15:$H$79)*(August!$I$15:$I$79&gt;0))</f>
        <v>0</v>
      </c>
      <c r="W46" s="279">
        <f>SUMPRODUCT((August!$G$15:$G$79=Lagerstyring!D46)*(August!$H$15:$H$79)*(August!$K$15:$K$79&gt;0))</f>
        <v>0</v>
      </c>
      <c r="X46" s="278">
        <f>SUMPRODUCT((September!$G$15:$G$85=Lagerstyring!D46)*(September!$H$15:$H$85)*(September!$I$15:$I$85&gt;0))</f>
        <v>0</v>
      </c>
      <c r="Y46" s="279">
        <f>SUMPRODUCT((September!$G$15:$G$85=Lagerstyring!D46)*(September!$H$15:$H$85)*(September!$K$15:$K$85&gt;0))</f>
        <v>0</v>
      </c>
      <c r="Z46" s="278">
        <f>SUMPRODUCT((Oktober!$G$15:$G$87=Lagerstyring!D46)*(Oktober!$H$15:$H$87)*(Oktober!$I$15:$I$87&gt;0))</f>
        <v>0</v>
      </c>
      <c r="AA46" s="279">
        <f>SUMPRODUCT((Oktober!$G$15:$G$87=Lagerstyring!D46)*(Oktober!$H$15:$H$87)*(Oktober!$K$15:$K$87&gt;0))</f>
        <v>0</v>
      </c>
      <c r="AB46" s="278">
        <f>SUMPRODUCT((November!$G$15:$G$74=Lagerstyring!D46)*(November!$H$15:$H$74)*(November!$I$15:$I$74&gt;0))</f>
        <v>0</v>
      </c>
      <c r="AC46" s="279">
        <f>SUMPRODUCT((November!$G$15:$G$74=Lagerstyring!D46)*(November!$H$15:$H$74)*(November!$K$15:$K$74&gt;0))</f>
        <v>0</v>
      </c>
      <c r="AD46" s="278">
        <f>SUMPRODUCT((December!$G$15:$G$63=Lagerstyring!D46)*(December!$H$15:$H$63)*(December!$I$15:$I$63&gt;0))</f>
        <v>0</v>
      </c>
      <c r="AE46" s="224">
        <f>SUMPRODUCT((December!$G$15:$G$63=Lagerstyring!D46)*(December!$H$15:$H$63)*(December!$K$15:$K$63&gt;0))</f>
        <v>0</v>
      </c>
      <c r="AF46" s="281">
        <f t="shared" si="8"/>
        <v>0</v>
      </c>
      <c r="AG46" s="155" t="str">
        <f t="shared" si="9"/>
        <v>Skriv dine varer ind her!</v>
      </c>
      <c r="AH46" s="7"/>
    </row>
    <row r="47" spans="2:34" x14ac:dyDescent="0.2">
      <c r="B47" s="6"/>
      <c r="C47" s="187">
        <v>33</v>
      </c>
      <c r="D47" s="289" t="s">
        <v>126</v>
      </c>
      <c r="E47" s="284">
        <f t="shared" si="5"/>
        <v>0</v>
      </c>
      <c r="F47" s="154">
        <f t="shared" si="6"/>
        <v>0</v>
      </c>
      <c r="G47" s="224">
        <f t="shared" si="7"/>
        <v>0</v>
      </c>
      <c r="H47" s="154">
        <f>SUMPRODUCT((Januar!$G$15:$G$58=Lagerstyring!D47)*(Januar!$H$15:$H$58)*(Januar!$I$15:$I$58&gt;0))</f>
        <v>0</v>
      </c>
      <c r="I47" s="279">
        <f>SUMPRODUCT((Januar!$G$15:$G$58=Lagerstyring!D47)*(Januar!$H$15:$H$58)*(Januar!$K$15:$K$58&gt;0))</f>
        <v>0</v>
      </c>
      <c r="J47" s="278">
        <f>SUMPRODUCT((Februar!$G$15:$G$75=Lagerstyring!D47)*(Februar!$H$15:$H$75)*(Februar!$I$15:$I$75&gt;0))</f>
        <v>0</v>
      </c>
      <c r="K47" s="279">
        <f>SUMPRODUCT((Februar!$G$15:$G$75=Lagerstyring!D47)*(Februar!$H$15:$H$75)*(Februar!$K$15:$K$75&gt;0))</f>
        <v>0</v>
      </c>
      <c r="L47" s="278">
        <f>SUMPRODUCT((Marts!$G$15:$G$100=Lagerstyring!D47)*(Marts!$H$15:$H$100)*(Marts!$I$15:$I$100&gt;0))</f>
        <v>0</v>
      </c>
      <c r="M47" s="279">
        <f>SUMPRODUCT((Marts!$G$15:$G$100=Lagerstyring!D47)*(Marts!$H$15:$H$100)*(Marts!$K$15:$K$100&gt;0))</f>
        <v>0</v>
      </c>
      <c r="N47" s="278">
        <f>SUMPRODUCT((April!$G$15:$G$78=Lagerstyring!D47)*(April!$H$15:$H$78)*(April!$I$15:$I$78&gt;0))</f>
        <v>0</v>
      </c>
      <c r="O47" s="279">
        <f>SUMPRODUCT((April!$G$15:$G$78=Lagerstyring!D47)*(April!$H$15:$H$78)*(April!$K$15:$K$78&gt;0))</f>
        <v>0</v>
      </c>
      <c r="P47" s="278">
        <f>SUMPRODUCT((Maj!$G$15:$G$82=Lagerstyring!D47)*(Maj!$H$15:$H$82)*(Maj!$I$15:$I$82&gt;0))</f>
        <v>0</v>
      </c>
      <c r="Q47" s="279">
        <f>SUMPRODUCT((Maj!$G$15:$G$82=Lagerstyring!D47)*(Maj!$H$15:$H$82)*(Maj!$K$15:$K$82&gt;0))</f>
        <v>0</v>
      </c>
      <c r="R47" s="278">
        <f>SUMPRODUCT((Juni!$G$15:$G$80=Lagerstyring!D47)*(Juni!$H$15:$H$80)*(Juni!$I$15:$I$80&gt;0))</f>
        <v>0</v>
      </c>
      <c r="S47" s="279">
        <f>SUMPRODUCT((Juni!$G$15:$G$80=Lagerstyring!D47)*(Juni!$H$15:$H$80)*(Juni!$K$15:$K$80&gt;0))</f>
        <v>0</v>
      </c>
      <c r="T47" s="278">
        <f>SUMPRODUCT((Juli!$G$15:$G$77=Lagerstyring!D47)*(Juli!$H$15:$H$77)*(Juli!$I$15:$I$77&gt;0))</f>
        <v>0</v>
      </c>
      <c r="U47" s="279">
        <f>SUMPRODUCT((Juli!$G$15:$G$77=Lagerstyring!D47)*(Juli!$H$15:$H$77)*(Juli!$K$15:$K$77&gt;0))</f>
        <v>0</v>
      </c>
      <c r="V47" s="278">
        <f>SUMPRODUCT((August!$G$15:$G$79=Lagerstyring!D47)*(August!$H$15:$H$79)*(August!$I$15:$I$79&gt;0))</f>
        <v>0</v>
      </c>
      <c r="W47" s="279">
        <f>SUMPRODUCT((August!$G$15:$G$79=Lagerstyring!D47)*(August!$H$15:$H$79)*(August!$K$15:$K$79&gt;0))</f>
        <v>0</v>
      </c>
      <c r="X47" s="278">
        <f>SUMPRODUCT((September!$G$15:$G$85=Lagerstyring!D47)*(September!$H$15:$H$85)*(September!$I$15:$I$85&gt;0))</f>
        <v>0</v>
      </c>
      <c r="Y47" s="279">
        <f>SUMPRODUCT((September!$G$15:$G$85=Lagerstyring!D47)*(September!$H$15:$H$85)*(September!$K$15:$K$85&gt;0))</f>
        <v>0</v>
      </c>
      <c r="Z47" s="278">
        <f>SUMPRODUCT((Oktober!$G$15:$G$87=Lagerstyring!D47)*(Oktober!$H$15:$H$87)*(Oktober!$I$15:$I$87&gt;0))</f>
        <v>0</v>
      </c>
      <c r="AA47" s="279">
        <f>SUMPRODUCT((Oktober!$G$15:$G$87=Lagerstyring!D47)*(Oktober!$H$15:$H$87)*(Oktober!$K$15:$K$87&gt;0))</f>
        <v>0</v>
      </c>
      <c r="AB47" s="278">
        <f>SUMPRODUCT((November!$G$15:$G$74=Lagerstyring!D47)*(November!$H$15:$H$74)*(November!$I$15:$I$74&gt;0))</f>
        <v>0</v>
      </c>
      <c r="AC47" s="279">
        <f>SUMPRODUCT((November!$G$15:$G$74=Lagerstyring!D47)*(November!$H$15:$H$74)*(November!$K$15:$K$74&gt;0))</f>
        <v>0</v>
      </c>
      <c r="AD47" s="278">
        <f>SUMPRODUCT((December!$G$15:$G$63=Lagerstyring!D47)*(December!$H$15:$H$63)*(December!$I$15:$I$63&gt;0))</f>
        <v>0</v>
      </c>
      <c r="AE47" s="224">
        <f>SUMPRODUCT((December!$G$15:$G$63=Lagerstyring!D47)*(December!$H$15:$H$63)*(December!$K$15:$K$63&gt;0))</f>
        <v>0</v>
      </c>
      <c r="AF47" s="281">
        <f t="shared" si="8"/>
        <v>0</v>
      </c>
      <c r="AG47" s="155" t="str">
        <f t="shared" si="9"/>
        <v>Skriv dine varer ind her!</v>
      </c>
      <c r="AH47" s="7"/>
    </row>
    <row r="48" spans="2:34" x14ac:dyDescent="0.2">
      <c r="B48" s="6"/>
      <c r="C48" s="187">
        <v>34</v>
      </c>
      <c r="D48" s="289" t="s">
        <v>126</v>
      </c>
      <c r="E48" s="284">
        <f t="shared" si="5"/>
        <v>0</v>
      </c>
      <c r="F48" s="154">
        <f t="shared" si="6"/>
        <v>0</v>
      </c>
      <c r="G48" s="224">
        <f t="shared" si="7"/>
        <v>0</v>
      </c>
      <c r="H48" s="154">
        <f>SUMPRODUCT((Januar!$G$15:$G$58=Lagerstyring!D48)*(Januar!$H$15:$H$58)*(Januar!$I$15:$I$58&gt;0))</f>
        <v>0</v>
      </c>
      <c r="I48" s="279">
        <f>SUMPRODUCT((Januar!$G$15:$G$58=Lagerstyring!D48)*(Januar!$H$15:$H$58)*(Januar!$K$15:$K$58&gt;0))</f>
        <v>0</v>
      </c>
      <c r="J48" s="278">
        <f>SUMPRODUCT((Februar!$G$15:$G$75=Lagerstyring!D48)*(Februar!$H$15:$H$75)*(Februar!$I$15:$I$75&gt;0))</f>
        <v>0</v>
      </c>
      <c r="K48" s="279">
        <f>SUMPRODUCT((Februar!$G$15:$G$75=Lagerstyring!D48)*(Februar!$H$15:$H$75)*(Februar!$K$15:$K$75&gt;0))</f>
        <v>0</v>
      </c>
      <c r="L48" s="278">
        <f>SUMPRODUCT((Marts!$G$15:$G$100=Lagerstyring!D48)*(Marts!$H$15:$H$100)*(Marts!$I$15:$I$100&gt;0))</f>
        <v>0</v>
      </c>
      <c r="M48" s="279">
        <f>SUMPRODUCT((Marts!$G$15:$G$100=Lagerstyring!D48)*(Marts!$H$15:$H$100)*(Marts!$K$15:$K$100&gt;0))</f>
        <v>0</v>
      </c>
      <c r="N48" s="278">
        <f>SUMPRODUCT((April!$G$15:$G$78=Lagerstyring!D48)*(April!$H$15:$H$78)*(April!$I$15:$I$78&gt;0))</f>
        <v>0</v>
      </c>
      <c r="O48" s="279">
        <f>SUMPRODUCT((April!$G$15:$G$78=Lagerstyring!D48)*(April!$H$15:$H$78)*(April!$K$15:$K$78&gt;0))</f>
        <v>0</v>
      </c>
      <c r="P48" s="278">
        <f>SUMPRODUCT((Maj!$G$15:$G$82=Lagerstyring!D48)*(Maj!$H$15:$H$82)*(Maj!$I$15:$I$82&gt;0))</f>
        <v>0</v>
      </c>
      <c r="Q48" s="279">
        <f>SUMPRODUCT((Maj!$G$15:$G$82=Lagerstyring!D48)*(Maj!$H$15:$H$82)*(Maj!$K$15:$K$82&gt;0))</f>
        <v>0</v>
      </c>
      <c r="R48" s="278">
        <f>SUMPRODUCT((Juni!$G$15:$G$80=Lagerstyring!D48)*(Juni!$H$15:$H$80)*(Juni!$I$15:$I$80&gt;0))</f>
        <v>0</v>
      </c>
      <c r="S48" s="279">
        <f>SUMPRODUCT((Juni!$G$15:$G$80=Lagerstyring!D48)*(Juni!$H$15:$H$80)*(Juni!$K$15:$K$80&gt;0))</f>
        <v>0</v>
      </c>
      <c r="T48" s="278">
        <f>SUMPRODUCT((Juli!$G$15:$G$77=Lagerstyring!D48)*(Juli!$H$15:$H$77)*(Juli!$I$15:$I$77&gt;0))</f>
        <v>0</v>
      </c>
      <c r="U48" s="279">
        <f>SUMPRODUCT((Juli!$G$15:$G$77=Lagerstyring!D48)*(Juli!$H$15:$H$77)*(Juli!$K$15:$K$77&gt;0))</f>
        <v>0</v>
      </c>
      <c r="V48" s="278">
        <f>SUMPRODUCT((August!$G$15:$G$79=Lagerstyring!D48)*(August!$H$15:$H$79)*(August!$I$15:$I$79&gt;0))</f>
        <v>0</v>
      </c>
      <c r="W48" s="279">
        <f>SUMPRODUCT((August!$G$15:$G$79=Lagerstyring!D48)*(August!$H$15:$H$79)*(August!$K$15:$K$79&gt;0))</f>
        <v>0</v>
      </c>
      <c r="X48" s="278">
        <f>SUMPRODUCT((September!$G$15:$G$85=Lagerstyring!D48)*(September!$H$15:$H$85)*(September!$I$15:$I$85&gt;0))</f>
        <v>0</v>
      </c>
      <c r="Y48" s="279">
        <f>SUMPRODUCT((September!$G$15:$G$85=Lagerstyring!D48)*(September!$H$15:$H$85)*(September!$K$15:$K$85&gt;0))</f>
        <v>0</v>
      </c>
      <c r="Z48" s="278">
        <f>SUMPRODUCT((Oktober!$G$15:$G$87=Lagerstyring!D48)*(Oktober!$H$15:$H$87)*(Oktober!$I$15:$I$87&gt;0))</f>
        <v>0</v>
      </c>
      <c r="AA48" s="279">
        <f>SUMPRODUCT((Oktober!$G$15:$G$87=Lagerstyring!D48)*(Oktober!$H$15:$H$87)*(Oktober!$K$15:$K$87&gt;0))</f>
        <v>0</v>
      </c>
      <c r="AB48" s="278">
        <f>SUMPRODUCT((November!$G$15:$G$74=Lagerstyring!D48)*(November!$H$15:$H$74)*(November!$I$15:$I$74&gt;0))</f>
        <v>0</v>
      </c>
      <c r="AC48" s="279">
        <f>SUMPRODUCT((November!$G$15:$G$74=Lagerstyring!D48)*(November!$H$15:$H$74)*(November!$K$15:$K$74&gt;0))</f>
        <v>0</v>
      </c>
      <c r="AD48" s="278">
        <f>SUMPRODUCT((December!$G$15:$G$63=Lagerstyring!D48)*(December!$H$15:$H$63)*(December!$I$15:$I$63&gt;0))</f>
        <v>0</v>
      </c>
      <c r="AE48" s="224">
        <f>SUMPRODUCT((December!$G$15:$G$63=Lagerstyring!D48)*(December!$H$15:$H$63)*(December!$K$15:$K$63&gt;0))</f>
        <v>0</v>
      </c>
      <c r="AF48" s="281">
        <f t="shared" si="8"/>
        <v>0</v>
      </c>
      <c r="AG48" s="155" t="str">
        <f t="shared" si="9"/>
        <v>Skriv dine varer ind her!</v>
      </c>
      <c r="AH48" s="7"/>
    </row>
    <row r="49" spans="2:34" x14ac:dyDescent="0.2">
      <c r="B49" s="6"/>
      <c r="C49" s="187">
        <v>35</v>
      </c>
      <c r="D49" s="289" t="s">
        <v>126</v>
      </c>
      <c r="E49" s="284">
        <f t="shared" si="5"/>
        <v>0</v>
      </c>
      <c r="F49" s="154">
        <f t="shared" si="6"/>
        <v>0</v>
      </c>
      <c r="G49" s="224">
        <f t="shared" si="7"/>
        <v>0</v>
      </c>
      <c r="H49" s="154">
        <f>SUMPRODUCT((Januar!$G$15:$G$58=Lagerstyring!D49)*(Januar!$H$15:$H$58)*(Januar!$I$15:$I$58&gt;0))</f>
        <v>0</v>
      </c>
      <c r="I49" s="279">
        <f>SUMPRODUCT((Januar!$G$15:$G$58=Lagerstyring!D49)*(Januar!$H$15:$H$58)*(Januar!$K$15:$K$58&gt;0))</f>
        <v>0</v>
      </c>
      <c r="J49" s="278">
        <f>SUMPRODUCT((Februar!$G$15:$G$75=Lagerstyring!D49)*(Februar!$H$15:$H$75)*(Februar!$I$15:$I$75&gt;0))</f>
        <v>0</v>
      </c>
      <c r="K49" s="279">
        <f>SUMPRODUCT((Februar!$G$15:$G$75=Lagerstyring!D49)*(Februar!$H$15:$H$75)*(Februar!$K$15:$K$75&gt;0))</f>
        <v>0</v>
      </c>
      <c r="L49" s="278">
        <f>SUMPRODUCT((Marts!$G$15:$G$100=Lagerstyring!D49)*(Marts!$H$15:$H$100)*(Marts!$I$15:$I$100&gt;0))</f>
        <v>0</v>
      </c>
      <c r="M49" s="279">
        <f>SUMPRODUCT((Marts!$G$15:$G$100=Lagerstyring!D49)*(Marts!$H$15:$H$100)*(Marts!$K$15:$K$100&gt;0))</f>
        <v>0</v>
      </c>
      <c r="N49" s="278">
        <f>SUMPRODUCT((April!$G$15:$G$78=Lagerstyring!D49)*(April!$H$15:$H$78)*(April!$I$15:$I$78&gt;0))</f>
        <v>0</v>
      </c>
      <c r="O49" s="279">
        <f>SUMPRODUCT((April!$G$15:$G$78=Lagerstyring!D49)*(April!$H$15:$H$78)*(April!$K$15:$K$78&gt;0))</f>
        <v>0</v>
      </c>
      <c r="P49" s="278">
        <f>SUMPRODUCT((Maj!$G$15:$G$82=Lagerstyring!D49)*(Maj!$H$15:$H$82)*(Maj!$I$15:$I$82&gt;0))</f>
        <v>0</v>
      </c>
      <c r="Q49" s="279">
        <f>SUMPRODUCT((Maj!$G$15:$G$82=Lagerstyring!D49)*(Maj!$H$15:$H$82)*(Maj!$K$15:$K$82&gt;0))</f>
        <v>0</v>
      </c>
      <c r="R49" s="278">
        <f>SUMPRODUCT((Juni!$G$15:$G$80=Lagerstyring!D49)*(Juni!$H$15:$H$80)*(Juni!$I$15:$I$80&gt;0))</f>
        <v>0</v>
      </c>
      <c r="S49" s="279">
        <f>SUMPRODUCT((Juni!$G$15:$G$80=Lagerstyring!D49)*(Juni!$H$15:$H$80)*(Juni!$K$15:$K$80&gt;0))</f>
        <v>0</v>
      </c>
      <c r="T49" s="278">
        <f>SUMPRODUCT((Juli!$G$15:$G$77=Lagerstyring!D49)*(Juli!$H$15:$H$77)*(Juli!$I$15:$I$77&gt;0))</f>
        <v>0</v>
      </c>
      <c r="U49" s="279">
        <f>SUMPRODUCT((Juli!$G$15:$G$77=Lagerstyring!D49)*(Juli!$H$15:$H$77)*(Juli!$K$15:$K$77&gt;0))</f>
        <v>0</v>
      </c>
      <c r="V49" s="278">
        <f>SUMPRODUCT((August!$G$15:$G$79=Lagerstyring!D49)*(August!$H$15:$H$79)*(August!$I$15:$I$79&gt;0))</f>
        <v>0</v>
      </c>
      <c r="W49" s="279">
        <f>SUMPRODUCT((August!$G$15:$G$79=Lagerstyring!D49)*(August!$H$15:$H$79)*(August!$K$15:$K$79&gt;0))</f>
        <v>0</v>
      </c>
      <c r="X49" s="278">
        <f>SUMPRODUCT((September!$G$15:$G$85=Lagerstyring!D49)*(September!$H$15:$H$85)*(September!$I$15:$I$85&gt;0))</f>
        <v>0</v>
      </c>
      <c r="Y49" s="279">
        <f>SUMPRODUCT((September!$G$15:$G$85=Lagerstyring!D49)*(September!$H$15:$H$85)*(September!$K$15:$K$85&gt;0))</f>
        <v>0</v>
      </c>
      <c r="Z49" s="278">
        <f>SUMPRODUCT((Oktober!$G$15:$G$87=Lagerstyring!D49)*(Oktober!$H$15:$H$87)*(Oktober!$I$15:$I$87&gt;0))</f>
        <v>0</v>
      </c>
      <c r="AA49" s="279">
        <f>SUMPRODUCT((Oktober!$G$15:$G$87=Lagerstyring!D49)*(Oktober!$H$15:$H$87)*(Oktober!$K$15:$K$87&gt;0))</f>
        <v>0</v>
      </c>
      <c r="AB49" s="278">
        <f>SUMPRODUCT((November!$G$15:$G$74=Lagerstyring!D49)*(November!$H$15:$H$74)*(November!$I$15:$I$74&gt;0))</f>
        <v>0</v>
      </c>
      <c r="AC49" s="279">
        <f>SUMPRODUCT((November!$G$15:$G$74=Lagerstyring!D49)*(November!$H$15:$H$74)*(November!$K$15:$K$74&gt;0))</f>
        <v>0</v>
      </c>
      <c r="AD49" s="278">
        <f>SUMPRODUCT((December!$G$15:$G$63=Lagerstyring!D49)*(December!$H$15:$H$63)*(December!$I$15:$I$63&gt;0))</f>
        <v>0</v>
      </c>
      <c r="AE49" s="224">
        <f>SUMPRODUCT((December!$G$15:$G$63=Lagerstyring!D49)*(December!$H$15:$H$63)*(December!$K$15:$K$63&gt;0))</f>
        <v>0</v>
      </c>
      <c r="AF49" s="281">
        <f t="shared" si="8"/>
        <v>0</v>
      </c>
      <c r="AG49" s="155" t="str">
        <f t="shared" si="9"/>
        <v>Skriv dine varer ind her!</v>
      </c>
      <c r="AH49" s="7"/>
    </row>
    <row r="50" spans="2:34" x14ac:dyDescent="0.2">
      <c r="B50" s="6"/>
      <c r="C50" s="187">
        <v>36</v>
      </c>
      <c r="D50" s="289" t="s">
        <v>126</v>
      </c>
      <c r="E50" s="284">
        <f t="shared" si="5"/>
        <v>0</v>
      </c>
      <c r="F50" s="154">
        <f t="shared" si="6"/>
        <v>0</v>
      </c>
      <c r="G50" s="224">
        <f t="shared" si="7"/>
        <v>0</v>
      </c>
      <c r="H50" s="154">
        <f>SUMPRODUCT((Januar!$G$15:$G$58=Lagerstyring!D50)*(Januar!$H$15:$H$58)*(Januar!$I$15:$I$58&gt;0))</f>
        <v>0</v>
      </c>
      <c r="I50" s="279">
        <f>SUMPRODUCT((Januar!$G$15:$G$58=Lagerstyring!D50)*(Januar!$H$15:$H$58)*(Januar!$K$15:$K$58&gt;0))</f>
        <v>0</v>
      </c>
      <c r="J50" s="278">
        <f>SUMPRODUCT((Februar!$G$15:$G$75=Lagerstyring!D50)*(Februar!$H$15:$H$75)*(Februar!$I$15:$I$75&gt;0))</f>
        <v>0</v>
      </c>
      <c r="K50" s="279">
        <f>SUMPRODUCT((Februar!$G$15:$G$75=Lagerstyring!D50)*(Februar!$H$15:$H$75)*(Februar!$K$15:$K$75&gt;0))</f>
        <v>0</v>
      </c>
      <c r="L50" s="278">
        <f>SUMPRODUCT((Marts!$G$15:$G$100=Lagerstyring!D50)*(Marts!$H$15:$H$100)*(Marts!$I$15:$I$100&gt;0))</f>
        <v>0</v>
      </c>
      <c r="M50" s="279">
        <f>SUMPRODUCT((Marts!$G$15:$G$100=Lagerstyring!D50)*(Marts!$H$15:$H$100)*(Marts!$K$15:$K$100&gt;0))</f>
        <v>0</v>
      </c>
      <c r="N50" s="278">
        <f>SUMPRODUCT((April!$G$15:$G$78=Lagerstyring!D50)*(April!$H$15:$H$78)*(April!$I$15:$I$78&gt;0))</f>
        <v>0</v>
      </c>
      <c r="O50" s="279">
        <f>SUMPRODUCT((April!$G$15:$G$78=Lagerstyring!D50)*(April!$H$15:$H$78)*(April!$K$15:$K$78&gt;0))</f>
        <v>0</v>
      </c>
      <c r="P50" s="278">
        <f>SUMPRODUCT((Maj!$G$15:$G$82=Lagerstyring!D50)*(Maj!$H$15:$H$82)*(Maj!$I$15:$I$82&gt;0))</f>
        <v>0</v>
      </c>
      <c r="Q50" s="279">
        <f>SUMPRODUCT((Maj!$G$15:$G$82=Lagerstyring!D50)*(Maj!$H$15:$H$82)*(Maj!$K$15:$K$82&gt;0))</f>
        <v>0</v>
      </c>
      <c r="R50" s="278">
        <f>SUMPRODUCT((Juni!$G$15:$G$80=Lagerstyring!D50)*(Juni!$H$15:$H$80)*(Juni!$I$15:$I$80&gt;0))</f>
        <v>0</v>
      </c>
      <c r="S50" s="279">
        <f>SUMPRODUCT((Juni!$G$15:$G$80=Lagerstyring!D50)*(Juni!$H$15:$H$80)*(Juni!$K$15:$K$80&gt;0))</f>
        <v>0</v>
      </c>
      <c r="T50" s="278">
        <f>SUMPRODUCT((Juli!$G$15:$G$77=Lagerstyring!D50)*(Juli!$H$15:$H$77)*(Juli!$I$15:$I$77&gt;0))</f>
        <v>0</v>
      </c>
      <c r="U50" s="279">
        <f>SUMPRODUCT((Juli!$G$15:$G$77=Lagerstyring!D50)*(Juli!$H$15:$H$77)*(Juli!$K$15:$K$77&gt;0))</f>
        <v>0</v>
      </c>
      <c r="V50" s="278">
        <f>SUMPRODUCT((August!$G$15:$G$79=Lagerstyring!D50)*(August!$H$15:$H$79)*(August!$I$15:$I$79&gt;0))</f>
        <v>0</v>
      </c>
      <c r="W50" s="279">
        <f>SUMPRODUCT((August!$G$15:$G$79=Lagerstyring!D50)*(August!$H$15:$H$79)*(August!$K$15:$K$79&gt;0))</f>
        <v>0</v>
      </c>
      <c r="X50" s="278">
        <f>SUMPRODUCT((September!$G$15:$G$85=Lagerstyring!D50)*(September!$H$15:$H$85)*(September!$I$15:$I$85&gt;0))</f>
        <v>0</v>
      </c>
      <c r="Y50" s="279">
        <f>SUMPRODUCT((September!$G$15:$G$85=Lagerstyring!D50)*(September!$H$15:$H$85)*(September!$K$15:$K$85&gt;0))</f>
        <v>0</v>
      </c>
      <c r="Z50" s="278">
        <f>SUMPRODUCT((Oktober!$G$15:$G$87=Lagerstyring!D50)*(Oktober!$H$15:$H$87)*(Oktober!$I$15:$I$87&gt;0))</f>
        <v>0</v>
      </c>
      <c r="AA50" s="279">
        <f>SUMPRODUCT((Oktober!$G$15:$G$87=Lagerstyring!D50)*(Oktober!$H$15:$H$87)*(Oktober!$K$15:$K$87&gt;0))</f>
        <v>0</v>
      </c>
      <c r="AB50" s="278">
        <f>SUMPRODUCT((November!$G$15:$G$74=Lagerstyring!D50)*(November!$H$15:$H$74)*(November!$I$15:$I$74&gt;0))</f>
        <v>0</v>
      </c>
      <c r="AC50" s="279">
        <f>SUMPRODUCT((November!$G$15:$G$74=Lagerstyring!D50)*(November!$H$15:$H$74)*(November!$K$15:$K$74&gt;0))</f>
        <v>0</v>
      </c>
      <c r="AD50" s="278">
        <f>SUMPRODUCT((December!$G$15:$G$63=Lagerstyring!D50)*(December!$H$15:$H$63)*(December!$I$15:$I$63&gt;0))</f>
        <v>0</v>
      </c>
      <c r="AE50" s="224">
        <f>SUMPRODUCT((December!$G$15:$G$63=Lagerstyring!D50)*(December!$H$15:$H$63)*(December!$K$15:$K$63&gt;0))</f>
        <v>0</v>
      </c>
      <c r="AF50" s="281">
        <f t="shared" si="8"/>
        <v>0</v>
      </c>
      <c r="AG50" s="155" t="str">
        <f t="shared" si="9"/>
        <v>Skriv dine varer ind her!</v>
      </c>
      <c r="AH50" s="7"/>
    </row>
    <row r="51" spans="2:34" x14ac:dyDescent="0.2">
      <c r="B51" s="6"/>
      <c r="C51" s="187">
        <v>37</v>
      </c>
      <c r="D51" s="289" t="s">
        <v>126</v>
      </c>
      <c r="E51" s="284">
        <f t="shared" si="5"/>
        <v>0</v>
      </c>
      <c r="F51" s="154">
        <f t="shared" si="6"/>
        <v>0</v>
      </c>
      <c r="G51" s="224">
        <f t="shared" si="7"/>
        <v>0</v>
      </c>
      <c r="H51" s="154">
        <f>SUMPRODUCT((Januar!$G$15:$G$58=Lagerstyring!D51)*(Januar!$H$15:$H$58)*(Januar!$I$15:$I$58&gt;0))</f>
        <v>0</v>
      </c>
      <c r="I51" s="279">
        <f>SUMPRODUCT((Januar!$G$15:$G$58=Lagerstyring!D51)*(Januar!$H$15:$H$58)*(Januar!$K$15:$K$58&gt;0))</f>
        <v>0</v>
      </c>
      <c r="J51" s="278">
        <f>SUMPRODUCT((Februar!$G$15:$G$75=Lagerstyring!D51)*(Februar!$H$15:$H$75)*(Februar!$I$15:$I$75&gt;0))</f>
        <v>0</v>
      </c>
      <c r="K51" s="279">
        <f>SUMPRODUCT((Februar!$G$15:$G$75=Lagerstyring!D51)*(Februar!$H$15:$H$75)*(Februar!$K$15:$K$75&gt;0))</f>
        <v>0</v>
      </c>
      <c r="L51" s="278">
        <f>SUMPRODUCT((Marts!$G$15:$G$100=Lagerstyring!D51)*(Marts!$H$15:$H$100)*(Marts!$I$15:$I$100&gt;0))</f>
        <v>0</v>
      </c>
      <c r="M51" s="279">
        <f>SUMPRODUCT((Marts!$G$15:$G$100=Lagerstyring!D51)*(Marts!$H$15:$H$100)*(Marts!$K$15:$K$100&gt;0))</f>
        <v>0</v>
      </c>
      <c r="N51" s="278">
        <f>SUMPRODUCT((April!$G$15:$G$78=Lagerstyring!D51)*(April!$H$15:$H$78)*(April!$I$15:$I$78&gt;0))</f>
        <v>0</v>
      </c>
      <c r="O51" s="279">
        <f>SUMPRODUCT((April!$G$15:$G$78=Lagerstyring!D51)*(April!$H$15:$H$78)*(April!$K$15:$K$78&gt;0))</f>
        <v>0</v>
      </c>
      <c r="P51" s="278">
        <f>SUMPRODUCT((Maj!$G$15:$G$82=Lagerstyring!D51)*(Maj!$H$15:$H$82)*(Maj!$I$15:$I$82&gt;0))</f>
        <v>0</v>
      </c>
      <c r="Q51" s="279">
        <f>SUMPRODUCT((Maj!$G$15:$G$82=Lagerstyring!D51)*(Maj!$H$15:$H$82)*(Maj!$K$15:$K$82&gt;0))</f>
        <v>0</v>
      </c>
      <c r="R51" s="278">
        <f>SUMPRODUCT((Juni!$G$15:$G$80=Lagerstyring!D51)*(Juni!$H$15:$H$80)*(Juni!$I$15:$I$80&gt;0))</f>
        <v>0</v>
      </c>
      <c r="S51" s="279">
        <f>SUMPRODUCT((Juni!$G$15:$G$80=Lagerstyring!D51)*(Juni!$H$15:$H$80)*(Juni!$K$15:$K$80&gt;0))</f>
        <v>0</v>
      </c>
      <c r="T51" s="278">
        <f>SUMPRODUCT((Juli!$G$15:$G$77=Lagerstyring!D51)*(Juli!$H$15:$H$77)*(Juli!$I$15:$I$77&gt;0))</f>
        <v>0</v>
      </c>
      <c r="U51" s="279">
        <f>SUMPRODUCT((Juli!$G$15:$G$77=Lagerstyring!D51)*(Juli!$H$15:$H$77)*(Juli!$K$15:$K$77&gt;0))</f>
        <v>0</v>
      </c>
      <c r="V51" s="278">
        <f>SUMPRODUCT((August!$G$15:$G$79=Lagerstyring!D51)*(August!$H$15:$H$79)*(August!$I$15:$I$79&gt;0))</f>
        <v>0</v>
      </c>
      <c r="W51" s="279">
        <f>SUMPRODUCT((August!$G$15:$G$79=Lagerstyring!D51)*(August!$H$15:$H$79)*(August!$K$15:$K$79&gt;0))</f>
        <v>0</v>
      </c>
      <c r="X51" s="278">
        <f>SUMPRODUCT((September!$G$15:$G$85=Lagerstyring!D51)*(September!$H$15:$H$85)*(September!$I$15:$I$85&gt;0))</f>
        <v>0</v>
      </c>
      <c r="Y51" s="279">
        <f>SUMPRODUCT((September!$G$15:$G$85=Lagerstyring!D51)*(September!$H$15:$H$85)*(September!$K$15:$K$85&gt;0))</f>
        <v>0</v>
      </c>
      <c r="Z51" s="278">
        <f>SUMPRODUCT((Oktober!$G$15:$G$87=Lagerstyring!D51)*(Oktober!$H$15:$H$87)*(Oktober!$I$15:$I$87&gt;0))</f>
        <v>0</v>
      </c>
      <c r="AA51" s="279">
        <f>SUMPRODUCT((Oktober!$G$15:$G$87=Lagerstyring!D51)*(Oktober!$H$15:$H$87)*(Oktober!$K$15:$K$87&gt;0))</f>
        <v>0</v>
      </c>
      <c r="AB51" s="278">
        <f>SUMPRODUCT((November!$G$15:$G$74=Lagerstyring!D51)*(November!$H$15:$H$74)*(November!$I$15:$I$74&gt;0))</f>
        <v>0</v>
      </c>
      <c r="AC51" s="279">
        <f>SUMPRODUCT((November!$G$15:$G$74=Lagerstyring!D51)*(November!$H$15:$H$74)*(November!$K$15:$K$74&gt;0))</f>
        <v>0</v>
      </c>
      <c r="AD51" s="278">
        <f>SUMPRODUCT((December!$G$15:$G$63=Lagerstyring!D51)*(December!$H$15:$H$63)*(December!$I$15:$I$63&gt;0))</f>
        <v>0</v>
      </c>
      <c r="AE51" s="224">
        <f>SUMPRODUCT((December!$G$15:$G$63=Lagerstyring!D51)*(December!$H$15:$H$63)*(December!$K$15:$K$63&gt;0))</f>
        <v>0</v>
      </c>
      <c r="AF51" s="281">
        <f t="shared" si="8"/>
        <v>0</v>
      </c>
      <c r="AG51" s="155" t="str">
        <f t="shared" si="9"/>
        <v>Skriv dine varer ind her!</v>
      </c>
      <c r="AH51" s="7"/>
    </row>
    <row r="52" spans="2:34" x14ac:dyDescent="0.2">
      <c r="B52" s="6"/>
      <c r="C52" s="187">
        <v>38</v>
      </c>
      <c r="D52" s="289" t="s">
        <v>126</v>
      </c>
      <c r="E52" s="284">
        <f t="shared" si="5"/>
        <v>0</v>
      </c>
      <c r="F52" s="154">
        <f t="shared" si="6"/>
        <v>0</v>
      </c>
      <c r="G52" s="224">
        <f t="shared" si="7"/>
        <v>0</v>
      </c>
      <c r="H52" s="154">
        <f>SUMPRODUCT((Januar!$G$15:$G$58=Lagerstyring!D52)*(Januar!$H$15:$H$58)*(Januar!$I$15:$I$58&gt;0))</f>
        <v>0</v>
      </c>
      <c r="I52" s="279">
        <f>SUMPRODUCT((Januar!$G$15:$G$58=Lagerstyring!D52)*(Januar!$H$15:$H$58)*(Januar!$K$15:$K$58&gt;0))</f>
        <v>0</v>
      </c>
      <c r="J52" s="278">
        <f>SUMPRODUCT((Februar!$G$15:$G$75=Lagerstyring!D52)*(Februar!$H$15:$H$75)*(Februar!$I$15:$I$75&gt;0))</f>
        <v>0</v>
      </c>
      <c r="K52" s="279">
        <f>SUMPRODUCT((Februar!$G$15:$G$75=Lagerstyring!D52)*(Februar!$H$15:$H$75)*(Februar!$K$15:$K$75&gt;0))</f>
        <v>0</v>
      </c>
      <c r="L52" s="278">
        <f>SUMPRODUCT((Marts!$G$15:$G$100=Lagerstyring!D52)*(Marts!$H$15:$H$100)*(Marts!$I$15:$I$100&gt;0))</f>
        <v>0</v>
      </c>
      <c r="M52" s="279">
        <f>SUMPRODUCT((Marts!$G$15:$G$100=Lagerstyring!D52)*(Marts!$H$15:$H$100)*(Marts!$K$15:$K$100&gt;0))</f>
        <v>0</v>
      </c>
      <c r="N52" s="278">
        <f>SUMPRODUCT((April!$G$15:$G$78=Lagerstyring!D52)*(April!$H$15:$H$78)*(April!$I$15:$I$78&gt;0))</f>
        <v>0</v>
      </c>
      <c r="O52" s="279">
        <f>SUMPRODUCT((April!$G$15:$G$78=Lagerstyring!D52)*(April!$H$15:$H$78)*(April!$K$15:$K$78&gt;0))</f>
        <v>0</v>
      </c>
      <c r="P52" s="278">
        <f>SUMPRODUCT((Maj!$G$15:$G$82=Lagerstyring!D52)*(Maj!$H$15:$H$82)*(Maj!$I$15:$I$82&gt;0))</f>
        <v>0</v>
      </c>
      <c r="Q52" s="279">
        <f>SUMPRODUCT((Maj!$G$15:$G$82=Lagerstyring!D52)*(Maj!$H$15:$H$82)*(Maj!$K$15:$K$82&gt;0))</f>
        <v>0</v>
      </c>
      <c r="R52" s="278">
        <f>SUMPRODUCT((Juni!$G$15:$G$80=Lagerstyring!D52)*(Juni!$H$15:$H$80)*(Juni!$I$15:$I$80&gt;0))</f>
        <v>0</v>
      </c>
      <c r="S52" s="279">
        <f>SUMPRODUCT((Juni!$G$15:$G$80=Lagerstyring!D52)*(Juni!$H$15:$H$80)*(Juni!$K$15:$K$80&gt;0))</f>
        <v>0</v>
      </c>
      <c r="T52" s="278">
        <f>SUMPRODUCT((Juli!$G$15:$G$77=Lagerstyring!D52)*(Juli!$H$15:$H$77)*(Juli!$I$15:$I$77&gt;0))</f>
        <v>0</v>
      </c>
      <c r="U52" s="279">
        <f>SUMPRODUCT((Juli!$G$15:$G$77=Lagerstyring!D52)*(Juli!$H$15:$H$77)*(Juli!$K$15:$K$77&gt;0))</f>
        <v>0</v>
      </c>
      <c r="V52" s="278">
        <f>SUMPRODUCT((August!$G$15:$G$79=Lagerstyring!D52)*(August!$H$15:$H$79)*(August!$I$15:$I$79&gt;0))</f>
        <v>0</v>
      </c>
      <c r="W52" s="279">
        <f>SUMPRODUCT((August!$G$15:$G$79=Lagerstyring!D52)*(August!$H$15:$H$79)*(August!$K$15:$K$79&gt;0))</f>
        <v>0</v>
      </c>
      <c r="X52" s="278">
        <f>SUMPRODUCT((September!$G$15:$G$85=Lagerstyring!D52)*(September!$H$15:$H$85)*(September!$I$15:$I$85&gt;0))</f>
        <v>0</v>
      </c>
      <c r="Y52" s="279">
        <f>SUMPRODUCT((September!$G$15:$G$85=Lagerstyring!D52)*(September!$H$15:$H$85)*(September!$K$15:$K$85&gt;0))</f>
        <v>0</v>
      </c>
      <c r="Z52" s="278">
        <f>SUMPRODUCT((Oktober!$G$15:$G$87=Lagerstyring!D52)*(Oktober!$H$15:$H$87)*(Oktober!$I$15:$I$87&gt;0))</f>
        <v>0</v>
      </c>
      <c r="AA52" s="279">
        <f>SUMPRODUCT((Oktober!$G$15:$G$87=Lagerstyring!D52)*(Oktober!$H$15:$H$87)*(Oktober!$K$15:$K$87&gt;0))</f>
        <v>0</v>
      </c>
      <c r="AB52" s="278">
        <f>SUMPRODUCT((November!$G$15:$G$74=Lagerstyring!D52)*(November!$H$15:$H$74)*(November!$I$15:$I$74&gt;0))</f>
        <v>0</v>
      </c>
      <c r="AC52" s="279">
        <f>SUMPRODUCT((November!$G$15:$G$74=Lagerstyring!D52)*(November!$H$15:$H$74)*(November!$K$15:$K$74&gt;0))</f>
        <v>0</v>
      </c>
      <c r="AD52" s="278">
        <f>SUMPRODUCT((December!$G$15:$G$63=Lagerstyring!D52)*(December!$H$15:$H$63)*(December!$I$15:$I$63&gt;0))</f>
        <v>0</v>
      </c>
      <c r="AE52" s="224">
        <f>SUMPRODUCT((December!$G$15:$G$63=Lagerstyring!D52)*(December!$H$15:$H$63)*(December!$K$15:$K$63&gt;0))</f>
        <v>0</v>
      </c>
      <c r="AF52" s="281">
        <f t="shared" si="8"/>
        <v>0</v>
      </c>
      <c r="AG52" s="155" t="str">
        <f t="shared" si="9"/>
        <v>Skriv dine varer ind her!</v>
      </c>
      <c r="AH52" s="7"/>
    </row>
    <row r="53" spans="2:34" x14ac:dyDescent="0.2">
      <c r="B53" s="6"/>
      <c r="C53" s="187">
        <v>39</v>
      </c>
      <c r="D53" s="289" t="s">
        <v>126</v>
      </c>
      <c r="E53" s="284">
        <f t="shared" si="5"/>
        <v>0</v>
      </c>
      <c r="F53" s="154">
        <f t="shared" si="6"/>
        <v>0</v>
      </c>
      <c r="G53" s="224">
        <f t="shared" si="7"/>
        <v>0</v>
      </c>
      <c r="H53" s="154">
        <f>SUMPRODUCT((Januar!$G$15:$G$58=Lagerstyring!D53)*(Januar!$H$15:$H$58)*(Januar!$I$15:$I$58&gt;0))</f>
        <v>0</v>
      </c>
      <c r="I53" s="279">
        <f>SUMPRODUCT((Januar!$G$15:$G$58=Lagerstyring!D53)*(Januar!$H$15:$H$58)*(Januar!$K$15:$K$58&gt;0))</f>
        <v>0</v>
      </c>
      <c r="J53" s="278">
        <f>SUMPRODUCT((Februar!$G$15:$G$75=Lagerstyring!D53)*(Februar!$H$15:$H$75)*(Februar!$I$15:$I$75&gt;0))</f>
        <v>0</v>
      </c>
      <c r="K53" s="279">
        <f>SUMPRODUCT((Februar!$G$15:$G$75=Lagerstyring!D53)*(Februar!$H$15:$H$75)*(Februar!$K$15:$K$75&gt;0))</f>
        <v>0</v>
      </c>
      <c r="L53" s="278">
        <f>SUMPRODUCT((Marts!$G$15:$G$100=Lagerstyring!D53)*(Marts!$H$15:$H$100)*(Marts!$I$15:$I$100&gt;0))</f>
        <v>0</v>
      </c>
      <c r="M53" s="279">
        <f>SUMPRODUCT((Marts!$G$15:$G$100=Lagerstyring!D53)*(Marts!$H$15:$H$100)*(Marts!$K$15:$K$100&gt;0))</f>
        <v>0</v>
      </c>
      <c r="N53" s="278">
        <f>SUMPRODUCT((April!$G$15:$G$78=Lagerstyring!D53)*(April!$H$15:$H$78)*(April!$I$15:$I$78&gt;0))</f>
        <v>0</v>
      </c>
      <c r="O53" s="279">
        <f>SUMPRODUCT((April!$G$15:$G$78=Lagerstyring!D53)*(April!$H$15:$H$78)*(April!$K$15:$K$78&gt;0))</f>
        <v>0</v>
      </c>
      <c r="P53" s="278">
        <f>SUMPRODUCT((Maj!$G$15:$G$82=Lagerstyring!D53)*(Maj!$H$15:$H$82)*(Maj!$I$15:$I$82&gt;0))</f>
        <v>0</v>
      </c>
      <c r="Q53" s="279">
        <f>SUMPRODUCT((Maj!$G$15:$G$82=Lagerstyring!D53)*(Maj!$H$15:$H$82)*(Maj!$K$15:$K$82&gt;0))</f>
        <v>0</v>
      </c>
      <c r="R53" s="278">
        <f>SUMPRODUCT((Juni!$G$15:$G$80=Lagerstyring!D53)*(Juni!$H$15:$H$80)*(Juni!$I$15:$I$80&gt;0))</f>
        <v>0</v>
      </c>
      <c r="S53" s="279">
        <f>SUMPRODUCT((Juni!$G$15:$G$80=Lagerstyring!D53)*(Juni!$H$15:$H$80)*(Juni!$K$15:$K$80&gt;0))</f>
        <v>0</v>
      </c>
      <c r="T53" s="278">
        <f>SUMPRODUCT((Juli!$G$15:$G$77=Lagerstyring!D53)*(Juli!$H$15:$H$77)*(Juli!$I$15:$I$77&gt;0))</f>
        <v>0</v>
      </c>
      <c r="U53" s="279">
        <f>SUMPRODUCT((Juli!$G$15:$G$77=Lagerstyring!D53)*(Juli!$H$15:$H$77)*(Juli!$K$15:$K$77&gt;0))</f>
        <v>0</v>
      </c>
      <c r="V53" s="278">
        <f>SUMPRODUCT((August!$G$15:$G$79=Lagerstyring!D53)*(August!$H$15:$H$79)*(August!$I$15:$I$79&gt;0))</f>
        <v>0</v>
      </c>
      <c r="W53" s="279">
        <f>SUMPRODUCT((August!$G$15:$G$79=Lagerstyring!D53)*(August!$H$15:$H$79)*(August!$K$15:$K$79&gt;0))</f>
        <v>0</v>
      </c>
      <c r="X53" s="278">
        <f>SUMPRODUCT((September!$G$15:$G$85=Lagerstyring!D53)*(September!$H$15:$H$85)*(September!$I$15:$I$85&gt;0))</f>
        <v>0</v>
      </c>
      <c r="Y53" s="279">
        <f>SUMPRODUCT((September!$G$15:$G$85=Lagerstyring!D53)*(September!$H$15:$H$85)*(September!$K$15:$K$85&gt;0))</f>
        <v>0</v>
      </c>
      <c r="Z53" s="278">
        <f>SUMPRODUCT((Oktober!$G$15:$G$87=Lagerstyring!D53)*(Oktober!$H$15:$H$87)*(Oktober!$I$15:$I$87&gt;0))</f>
        <v>0</v>
      </c>
      <c r="AA53" s="279">
        <f>SUMPRODUCT((Oktober!$G$15:$G$87=Lagerstyring!D53)*(Oktober!$H$15:$H$87)*(Oktober!$K$15:$K$87&gt;0))</f>
        <v>0</v>
      </c>
      <c r="AB53" s="278">
        <f>SUMPRODUCT((November!$G$15:$G$74=Lagerstyring!D53)*(November!$H$15:$H$74)*(November!$I$15:$I$74&gt;0))</f>
        <v>0</v>
      </c>
      <c r="AC53" s="279">
        <f>SUMPRODUCT((November!$G$15:$G$74=Lagerstyring!D53)*(November!$H$15:$H$74)*(November!$K$15:$K$74&gt;0))</f>
        <v>0</v>
      </c>
      <c r="AD53" s="278">
        <f>SUMPRODUCT((December!$G$15:$G$63=Lagerstyring!D53)*(December!$H$15:$H$63)*(December!$I$15:$I$63&gt;0))</f>
        <v>0</v>
      </c>
      <c r="AE53" s="224">
        <f>SUMPRODUCT((December!$G$15:$G$63=Lagerstyring!D53)*(December!$H$15:$H$63)*(December!$K$15:$K$63&gt;0))</f>
        <v>0</v>
      </c>
      <c r="AF53" s="281">
        <f t="shared" si="8"/>
        <v>0</v>
      </c>
      <c r="AG53" s="155" t="str">
        <f t="shared" si="9"/>
        <v>Skriv dine varer ind her!</v>
      </c>
      <c r="AH53" s="7"/>
    </row>
    <row r="54" spans="2:34" x14ac:dyDescent="0.2">
      <c r="B54" s="6"/>
      <c r="C54" s="187">
        <v>40</v>
      </c>
      <c r="D54" s="289" t="s">
        <v>126</v>
      </c>
      <c r="E54" s="284">
        <f t="shared" si="5"/>
        <v>0</v>
      </c>
      <c r="F54" s="154">
        <f t="shared" si="6"/>
        <v>0</v>
      </c>
      <c r="G54" s="224">
        <f t="shared" si="7"/>
        <v>0</v>
      </c>
      <c r="H54" s="154">
        <f>SUMPRODUCT((Januar!$G$15:$G$58=Lagerstyring!D54)*(Januar!$H$15:$H$58)*(Januar!$I$15:$I$58&gt;0))</f>
        <v>0</v>
      </c>
      <c r="I54" s="279">
        <f>SUMPRODUCT((Januar!$G$15:$G$58=Lagerstyring!D54)*(Januar!$H$15:$H$58)*(Januar!$K$15:$K$58&gt;0))</f>
        <v>0</v>
      </c>
      <c r="J54" s="278">
        <f>SUMPRODUCT((Februar!$G$15:$G$75=Lagerstyring!D54)*(Februar!$H$15:$H$75)*(Februar!$I$15:$I$75&gt;0))</f>
        <v>0</v>
      </c>
      <c r="K54" s="279">
        <f>SUMPRODUCT((Februar!$G$15:$G$75=Lagerstyring!D54)*(Februar!$H$15:$H$75)*(Februar!$K$15:$K$75&gt;0))</f>
        <v>0</v>
      </c>
      <c r="L54" s="278">
        <f>SUMPRODUCT((Marts!$G$15:$G$100=Lagerstyring!D54)*(Marts!$H$15:$H$100)*(Marts!$I$15:$I$100&gt;0))</f>
        <v>0</v>
      </c>
      <c r="M54" s="279">
        <f>SUMPRODUCT((Marts!$G$15:$G$100=Lagerstyring!D54)*(Marts!$H$15:$H$100)*(Marts!$K$15:$K$100&gt;0))</f>
        <v>0</v>
      </c>
      <c r="N54" s="278">
        <f>SUMPRODUCT((April!$G$15:$G$78=Lagerstyring!D54)*(April!$H$15:$H$78)*(April!$I$15:$I$78&gt;0))</f>
        <v>0</v>
      </c>
      <c r="O54" s="279">
        <f>SUMPRODUCT((April!$G$15:$G$78=Lagerstyring!D54)*(April!$H$15:$H$78)*(April!$K$15:$K$78&gt;0))</f>
        <v>0</v>
      </c>
      <c r="P54" s="278">
        <f>SUMPRODUCT((Maj!$G$15:$G$82=Lagerstyring!D54)*(Maj!$H$15:$H$82)*(Maj!$I$15:$I$82&gt;0))</f>
        <v>0</v>
      </c>
      <c r="Q54" s="279">
        <f>SUMPRODUCT((Maj!$G$15:$G$82=Lagerstyring!D54)*(Maj!$H$15:$H$82)*(Maj!$K$15:$K$82&gt;0))</f>
        <v>0</v>
      </c>
      <c r="R54" s="278">
        <f>SUMPRODUCT((Juni!$G$15:$G$80=Lagerstyring!D54)*(Juni!$H$15:$H$80)*(Juni!$I$15:$I$80&gt;0))</f>
        <v>0</v>
      </c>
      <c r="S54" s="279">
        <f>SUMPRODUCT((Juni!$G$15:$G$80=Lagerstyring!D54)*(Juni!$H$15:$H$80)*(Juni!$K$15:$K$80&gt;0))</f>
        <v>0</v>
      </c>
      <c r="T54" s="278">
        <f>SUMPRODUCT((Juli!$G$15:$G$77=Lagerstyring!D54)*(Juli!$H$15:$H$77)*(Juli!$I$15:$I$77&gt;0))</f>
        <v>0</v>
      </c>
      <c r="U54" s="279">
        <f>SUMPRODUCT((Juli!$G$15:$G$77=Lagerstyring!D54)*(Juli!$H$15:$H$77)*(Juli!$K$15:$K$77&gt;0))</f>
        <v>0</v>
      </c>
      <c r="V54" s="278">
        <f>SUMPRODUCT((August!$G$15:$G$79=Lagerstyring!D54)*(August!$H$15:$H$79)*(August!$I$15:$I$79&gt;0))</f>
        <v>0</v>
      </c>
      <c r="W54" s="279">
        <f>SUMPRODUCT((August!$G$15:$G$79=Lagerstyring!D54)*(August!$H$15:$H$79)*(August!$K$15:$K$79&gt;0))</f>
        <v>0</v>
      </c>
      <c r="X54" s="278">
        <f>SUMPRODUCT((September!$G$15:$G$85=Lagerstyring!D54)*(September!$H$15:$H$85)*(September!$I$15:$I$85&gt;0))</f>
        <v>0</v>
      </c>
      <c r="Y54" s="279">
        <f>SUMPRODUCT((September!$G$15:$G$85=Lagerstyring!D54)*(September!$H$15:$H$85)*(September!$K$15:$K$85&gt;0))</f>
        <v>0</v>
      </c>
      <c r="Z54" s="278">
        <f>SUMPRODUCT((Oktober!$G$15:$G$87=Lagerstyring!D54)*(Oktober!$H$15:$H$87)*(Oktober!$I$15:$I$87&gt;0))</f>
        <v>0</v>
      </c>
      <c r="AA54" s="279">
        <f>SUMPRODUCT((Oktober!$G$15:$G$87=Lagerstyring!D54)*(Oktober!$H$15:$H$87)*(Oktober!$K$15:$K$87&gt;0))</f>
        <v>0</v>
      </c>
      <c r="AB54" s="278">
        <f>SUMPRODUCT((November!$G$15:$G$74=Lagerstyring!D54)*(November!$H$15:$H$74)*(November!$I$15:$I$74&gt;0))</f>
        <v>0</v>
      </c>
      <c r="AC54" s="279">
        <f>SUMPRODUCT((November!$G$15:$G$74=Lagerstyring!D54)*(November!$H$15:$H$74)*(November!$K$15:$K$74&gt;0))</f>
        <v>0</v>
      </c>
      <c r="AD54" s="278">
        <f>SUMPRODUCT((December!$G$15:$G$63=Lagerstyring!D54)*(December!$H$15:$H$63)*(December!$I$15:$I$63&gt;0))</f>
        <v>0</v>
      </c>
      <c r="AE54" s="224">
        <f>SUMPRODUCT((December!$G$15:$G$63=Lagerstyring!D54)*(December!$H$15:$H$63)*(December!$K$15:$K$63&gt;0))</f>
        <v>0</v>
      </c>
      <c r="AF54" s="281">
        <f t="shared" si="8"/>
        <v>0</v>
      </c>
      <c r="AG54" s="155" t="str">
        <f t="shared" si="9"/>
        <v>Skriv dine varer ind her!</v>
      </c>
      <c r="AH54" s="7"/>
    </row>
    <row r="55" spans="2:34" x14ac:dyDescent="0.2">
      <c r="B55" s="6"/>
      <c r="C55" s="187">
        <v>41</v>
      </c>
      <c r="D55" s="289" t="s">
        <v>126</v>
      </c>
      <c r="E55" s="284">
        <f t="shared" si="5"/>
        <v>0</v>
      </c>
      <c r="F55" s="154">
        <f t="shared" si="6"/>
        <v>0</v>
      </c>
      <c r="G55" s="224">
        <f t="shared" si="7"/>
        <v>0</v>
      </c>
      <c r="H55" s="154">
        <f>SUMPRODUCT((Januar!$G$15:$G$58=Lagerstyring!D55)*(Januar!$H$15:$H$58)*(Januar!$I$15:$I$58&gt;0))</f>
        <v>0</v>
      </c>
      <c r="I55" s="279">
        <f>SUMPRODUCT((Januar!$G$15:$G$58=Lagerstyring!D55)*(Januar!$H$15:$H$58)*(Januar!$K$15:$K$58&gt;0))</f>
        <v>0</v>
      </c>
      <c r="J55" s="278">
        <f>SUMPRODUCT((Februar!$G$15:$G$75=Lagerstyring!D55)*(Februar!$H$15:$H$75)*(Februar!$I$15:$I$75&gt;0))</f>
        <v>0</v>
      </c>
      <c r="K55" s="279">
        <f>SUMPRODUCT((Februar!$G$15:$G$75=Lagerstyring!D55)*(Februar!$H$15:$H$75)*(Februar!$K$15:$K$75&gt;0))</f>
        <v>0</v>
      </c>
      <c r="L55" s="278">
        <f>SUMPRODUCT((Marts!$G$15:$G$100=Lagerstyring!D55)*(Marts!$H$15:$H$100)*(Marts!$I$15:$I$100&gt;0))</f>
        <v>0</v>
      </c>
      <c r="M55" s="279">
        <f>SUMPRODUCT((Marts!$G$15:$G$100=Lagerstyring!D55)*(Marts!$H$15:$H$100)*(Marts!$K$15:$K$100&gt;0))</f>
        <v>0</v>
      </c>
      <c r="N55" s="278">
        <f>SUMPRODUCT((April!$G$15:$G$78=Lagerstyring!D55)*(April!$H$15:$H$78)*(April!$I$15:$I$78&gt;0))</f>
        <v>0</v>
      </c>
      <c r="O55" s="279">
        <f>SUMPRODUCT((April!$G$15:$G$78=Lagerstyring!D55)*(April!$H$15:$H$78)*(April!$K$15:$K$78&gt;0))</f>
        <v>0</v>
      </c>
      <c r="P55" s="278">
        <f>SUMPRODUCT((Maj!$G$15:$G$82=Lagerstyring!D55)*(Maj!$H$15:$H$82)*(Maj!$I$15:$I$82&gt;0))</f>
        <v>0</v>
      </c>
      <c r="Q55" s="279">
        <f>SUMPRODUCT((Maj!$G$15:$G$82=Lagerstyring!D55)*(Maj!$H$15:$H$82)*(Maj!$K$15:$K$82&gt;0))</f>
        <v>0</v>
      </c>
      <c r="R55" s="278">
        <f>SUMPRODUCT((Juni!$G$15:$G$80=Lagerstyring!D55)*(Juni!$H$15:$H$80)*(Juni!$I$15:$I$80&gt;0))</f>
        <v>0</v>
      </c>
      <c r="S55" s="279">
        <f>SUMPRODUCT((Juni!$G$15:$G$80=Lagerstyring!D55)*(Juni!$H$15:$H$80)*(Juni!$K$15:$K$80&gt;0))</f>
        <v>0</v>
      </c>
      <c r="T55" s="278">
        <f>SUMPRODUCT((Juli!$G$15:$G$77=Lagerstyring!D55)*(Juli!$H$15:$H$77)*(Juli!$I$15:$I$77&gt;0))</f>
        <v>0</v>
      </c>
      <c r="U55" s="279">
        <f>SUMPRODUCT((Juli!$G$15:$G$77=Lagerstyring!D55)*(Juli!$H$15:$H$77)*(Juli!$K$15:$K$77&gt;0))</f>
        <v>0</v>
      </c>
      <c r="V55" s="278">
        <f>SUMPRODUCT((August!$G$15:$G$79=Lagerstyring!D55)*(August!$H$15:$H$79)*(August!$I$15:$I$79&gt;0))</f>
        <v>0</v>
      </c>
      <c r="W55" s="279">
        <f>SUMPRODUCT((August!$G$15:$G$79=Lagerstyring!D55)*(August!$H$15:$H$79)*(August!$K$15:$K$79&gt;0))</f>
        <v>0</v>
      </c>
      <c r="X55" s="278">
        <f>SUMPRODUCT((September!$G$15:$G$85=Lagerstyring!D55)*(September!$H$15:$H$85)*(September!$I$15:$I$85&gt;0))</f>
        <v>0</v>
      </c>
      <c r="Y55" s="279">
        <f>SUMPRODUCT((September!$G$15:$G$85=Lagerstyring!D55)*(September!$H$15:$H$85)*(September!$K$15:$K$85&gt;0))</f>
        <v>0</v>
      </c>
      <c r="Z55" s="278">
        <f>SUMPRODUCT((Oktober!$G$15:$G$87=Lagerstyring!D55)*(Oktober!$H$15:$H$87)*(Oktober!$I$15:$I$87&gt;0))</f>
        <v>0</v>
      </c>
      <c r="AA55" s="279">
        <f>SUMPRODUCT((Oktober!$G$15:$G$87=Lagerstyring!D55)*(Oktober!$H$15:$H$87)*(Oktober!$K$15:$K$87&gt;0))</f>
        <v>0</v>
      </c>
      <c r="AB55" s="278">
        <f>SUMPRODUCT((November!$G$15:$G$74=Lagerstyring!D55)*(November!$H$15:$H$74)*(November!$I$15:$I$74&gt;0))</f>
        <v>0</v>
      </c>
      <c r="AC55" s="279">
        <f>SUMPRODUCT((November!$G$15:$G$74=Lagerstyring!D55)*(November!$H$15:$H$74)*(November!$K$15:$K$74&gt;0))</f>
        <v>0</v>
      </c>
      <c r="AD55" s="278">
        <f>SUMPRODUCT((December!$G$15:$G$63=Lagerstyring!D55)*(December!$H$15:$H$63)*(December!$I$15:$I$63&gt;0))</f>
        <v>0</v>
      </c>
      <c r="AE55" s="224">
        <f>SUMPRODUCT((December!$G$15:$G$63=Lagerstyring!D55)*(December!$H$15:$H$63)*(December!$K$15:$K$63&gt;0))</f>
        <v>0</v>
      </c>
      <c r="AF55" s="281">
        <f t="shared" si="8"/>
        <v>0</v>
      </c>
      <c r="AG55" s="155" t="str">
        <f t="shared" si="9"/>
        <v>Skriv dine varer ind her!</v>
      </c>
      <c r="AH55" s="7"/>
    </row>
    <row r="56" spans="2:34" x14ac:dyDescent="0.2">
      <c r="B56" s="6"/>
      <c r="C56" s="187">
        <v>42</v>
      </c>
      <c r="D56" s="289" t="s">
        <v>126</v>
      </c>
      <c r="E56" s="284">
        <f t="shared" si="5"/>
        <v>0</v>
      </c>
      <c r="F56" s="154">
        <f t="shared" si="6"/>
        <v>0</v>
      </c>
      <c r="G56" s="224">
        <f t="shared" si="7"/>
        <v>0</v>
      </c>
      <c r="H56" s="154">
        <f>SUMPRODUCT((Januar!$G$15:$G$58=Lagerstyring!D56)*(Januar!$H$15:$H$58)*(Januar!$I$15:$I$58&gt;0))</f>
        <v>0</v>
      </c>
      <c r="I56" s="279">
        <f>SUMPRODUCT((Januar!$G$15:$G$58=Lagerstyring!D56)*(Januar!$H$15:$H$58)*(Januar!$K$15:$K$58&gt;0))</f>
        <v>0</v>
      </c>
      <c r="J56" s="278">
        <f>SUMPRODUCT((Februar!$G$15:$G$75=Lagerstyring!D56)*(Februar!$H$15:$H$75)*(Februar!$I$15:$I$75&gt;0))</f>
        <v>0</v>
      </c>
      <c r="K56" s="279">
        <f>SUMPRODUCT((Februar!$G$15:$G$75=Lagerstyring!D56)*(Februar!$H$15:$H$75)*(Februar!$K$15:$K$75&gt;0))</f>
        <v>0</v>
      </c>
      <c r="L56" s="278">
        <f>SUMPRODUCT((Marts!$G$15:$G$100=Lagerstyring!D56)*(Marts!$H$15:$H$100)*(Marts!$I$15:$I$100&gt;0))</f>
        <v>0</v>
      </c>
      <c r="M56" s="279">
        <f>SUMPRODUCT((Marts!$G$15:$G$100=Lagerstyring!D56)*(Marts!$H$15:$H$100)*(Marts!$K$15:$K$100&gt;0))</f>
        <v>0</v>
      </c>
      <c r="N56" s="278">
        <f>SUMPRODUCT((April!$G$15:$G$78=Lagerstyring!D56)*(April!$H$15:$H$78)*(April!$I$15:$I$78&gt;0))</f>
        <v>0</v>
      </c>
      <c r="O56" s="279">
        <f>SUMPRODUCT((April!$G$15:$G$78=Lagerstyring!D56)*(April!$H$15:$H$78)*(April!$K$15:$K$78&gt;0))</f>
        <v>0</v>
      </c>
      <c r="P56" s="278">
        <f>SUMPRODUCT((Maj!$G$15:$G$82=Lagerstyring!D56)*(Maj!$H$15:$H$82)*(Maj!$I$15:$I$82&gt;0))</f>
        <v>0</v>
      </c>
      <c r="Q56" s="279">
        <f>SUMPRODUCT((Maj!$G$15:$G$82=Lagerstyring!D56)*(Maj!$H$15:$H$82)*(Maj!$K$15:$K$82&gt;0))</f>
        <v>0</v>
      </c>
      <c r="R56" s="278">
        <f>SUMPRODUCT((Juni!$G$15:$G$80=Lagerstyring!D56)*(Juni!$H$15:$H$80)*(Juni!$I$15:$I$80&gt;0))</f>
        <v>0</v>
      </c>
      <c r="S56" s="279">
        <f>SUMPRODUCT((Juni!$G$15:$G$80=Lagerstyring!D56)*(Juni!$H$15:$H$80)*(Juni!$K$15:$K$80&gt;0))</f>
        <v>0</v>
      </c>
      <c r="T56" s="278">
        <f>SUMPRODUCT((Juli!$G$15:$G$77=Lagerstyring!D56)*(Juli!$H$15:$H$77)*(Juli!$I$15:$I$77&gt;0))</f>
        <v>0</v>
      </c>
      <c r="U56" s="279">
        <f>SUMPRODUCT((Juli!$G$15:$G$77=Lagerstyring!D56)*(Juli!$H$15:$H$77)*(Juli!$K$15:$K$77&gt;0))</f>
        <v>0</v>
      </c>
      <c r="V56" s="278">
        <f>SUMPRODUCT((August!$G$15:$G$79=Lagerstyring!D56)*(August!$H$15:$H$79)*(August!$I$15:$I$79&gt;0))</f>
        <v>0</v>
      </c>
      <c r="W56" s="279">
        <f>SUMPRODUCT((August!$G$15:$G$79=Lagerstyring!D56)*(August!$H$15:$H$79)*(August!$K$15:$K$79&gt;0))</f>
        <v>0</v>
      </c>
      <c r="X56" s="278">
        <f>SUMPRODUCT((September!$G$15:$G$85=Lagerstyring!D56)*(September!$H$15:$H$85)*(September!$I$15:$I$85&gt;0))</f>
        <v>0</v>
      </c>
      <c r="Y56" s="279">
        <f>SUMPRODUCT((September!$G$15:$G$85=Lagerstyring!D56)*(September!$H$15:$H$85)*(September!$K$15:$K$85&gt;0))</f>
        <v>0</v>
      </c>
      <c r="Z56" s="278">
        <f>SUMPRODUCT((Oktober!$G$15:$G$87=Lagerstyring!D56)*(Oktober!$H$15:$H$87)*(Oktober!$I$15:$I$87&gt;0))</f>
        <v>0</v>
      </c>
      <c r="AA56" s="279">
        <f>SUMPRODUCT((Oktober!$G$15:$G$87=Lagerstyring!D56)*(Oktober!$H$15:$H$87)*(Oktober!$K$15:$K$87&gt;0))</f>
        <v>0</v>
      </c>
      <c r="AB56" s="278">
        <f>SUMPRODUCT((November!$G$15:$G$74=Lagerstyring!D56)*(November!$H$15:$H$74)*(November!$I$15:$I$74&gt;0))</f>
        <v>0</v>
      </c>
      <c r="AC56" s="279">
        <f>SUMPRODUCT((November!$G$15:$G$74=Lagerstyring!D56)*(November!$H$15:$H$74)*(November!$K$15:$K$74&gt;0))</f>
        <v>0</v>
      </c>
      <c r="AD56" s="278">
        <f>SUMPRODUCT((December!$G$15:$G$63=Lagerstyring!D56)*(December!$H$15:$H$63)*(December!$I$15:$I$63&gt;0))</f>
        <v>0</v>
      </c>
      <c r="AE56" s="224">
        <f>SUMPRODUCT((December!$G$15:$G$63=Lagerstyring!D56)*(December!$H$15:$H$63)*(December!$K$15:$K$63&gt;0))</f>
        <v>0</v>
      </c>
      <c r="AF56" s="281">
        <f t="shared" si="8"/>
        <v>0</v>
      </c>
      <c r="AG56" s="155" t="str">
        <f t="shared" si="9"/>
        <v>Skriv dine varer ind her!</v>
      </c>
      <c r="AH56" s="7"/>
    </row>
    <row r="57" spans="2:34" x14ac:dyDescent="0.2">
      <c r="B57" s="6"/>
      <c r="C57" s="187">
        <v>43</v>
      </c>
      <c r="D57" s="289" t="s">
        <v>126</v>
      </c>
      <c r="E57" s="284">
        <f t="shared" si="5"/>
        <v>0</v>
      </c>
      <c r="F57" s="154">
        <f t="shared" si="6"/>
        <v>0</v>
      </c>
      <c r="G57" s="224">
        <f t="shared" si="7"/>
        <v>0</v>
      </c>
      <c r="H57" s="154">
        <f>SUMPRODUCT((Januar!$G$15:$G$58=Lagerstyring!D57)*(Januar!$H$15:$H$58)*(Januar!$I$15:$I$58&gt;0))</f>
        <v>0</v>
      </c>
      <c r="I57" s="279">
        <f>SUMPRODUCT((Januar!$G$15:$G$58=Lagerstyring!D57)*(Januar!$H$15:$H$58)*(Januar!$K$15:$K$58&gt;0))</f>
        <v>0</v>
      </c>
      <c r="J57" s="278">
        <f>SUMPRODUCT((Februar!$G$15:$G$75=Lagerstyring!D57)*(Februar!$H$15:$H$75)*(Februar!$I$15:$I$75&gt;0))</f>
        <v>0</v>
      </c>
      <c r="K57" s="279">
        <f>SUMPRODUCT((Februar!$G$15:$G$75=Lagerstyring!D57)*(Februar!$H$15:$H$75)*(Februar!$K$15:$K$75&gt;0))</f>
        <v>0</v>
      </c>
      <c r="L57" s="278">
        <f>SUMPRODUCT((Marts!$G$15:$G$100=Lagerstyring!D57)*(Marts!$H$15:$H$100)*(Marts!$I$15:$I$100&gt;0))</f>
        <v>0</v>
      </c>
      <c r="M57" s="279">
        <f>SUMPRODUCT((Marts!$G$15:$G$100=Lagerstyring!D57)*(Marts!$H$15:$H$100)*(Marts!$K$15:$K$100&gt;0))</f>
        <v>0</v>
      </c>
      <c r="N57" s="278">
        <f>SUMPRODUCT((April!$G$15:$G$78=Lagerstyring!D57)*(April!$H$15:$H$78)*(April!$I$15:$I$78&gt;0))</f>
        <v>0</v>
      </c>
      <c r="O57" s="279">
        <f>SUMPRODUCT((April!$G$15:$G$78=Lagerstyring!D57)*(April!$H$15:$H$78)*(April!$K$15:$K$78&gt;0))</f>
        <v>0</v>
      </c>
      <c r="P57" s="278">
        <f>SUMPRODUCT((Maj!$G$15:$G$82=Lagerstyring!D57)*(Maj!$H$15:$H$82)*(Maj!$I$15:$I$82&gt;0))</f>
        <v>0</v>
      </c>
      <c r="Q57" s="279">
        <f>SUMPRODUCT((Maj!$G$15:$G$82=Lagerstyring!D57)*(Maj!$H$15:$H$82)*(Maj!$K$15:$K$82&gt;0))</f>
        <v>0</v>
      </c>
      <c r="R57" s="278">
        <f>SUMPRODUCT((Juni!$G$15:$G$80=Lagerstyring!D57)*(Juni!$H$15:$H$80)*(Juni!$I$15:$I$80&gt;0))</f>
        <v>0</v>
      </c>
      <c r="S57" s="279">
        <f>SUMPRODUCT((Juni!$G$15:$G$80=Lagerstyring!D57)*(Juni!$H$15:$H$80)*(Juni!$K$15:$K$80&gt;0))</f>
        <v>0</v>
      </c>
      <c r="T57" s="278">
        <f>SUMPRODUCT((Juli!$G$15:$G$77=Lagerstyring!D57)*(Juli!$H$15:$H$77)*(Juli!$I$15:$I$77&gt;0))</f>
        <v>0</v>
      </c>
      <c r="U57" s="279">
        <f>SUMPRODUCT((Juli!$G$15:$G$77=Lagerstyring!D57)*(Juli!$H$15:$H$77)*(Juli!$K$15:$K$77&gt;0))</f>
        <v>0</v>
      </c>
      <c r="V57" s="278">
        <f>SUMPRODUCT((August!$G$15:$G$79=Lagerstyring!D57)*(August!$H$15:$H$79)*(August!$I$15:$I$79&gt;0))</f>
        <v>0</v>
      </c>
      <c r="W57" s="279">
        <f>SUMPRODUCT((August!$G$15:$G$79=Lagerstyring!D57)*(August!$H$15:$H$79)*(August!$K$15:$K$79&gt;0))</f>
        <v>0</v>
      </c>
      <c r="X57" s="278">
        <f>SUMPRODUCT((September!$G$15:$G$85=Lagerstyring!D57)*(September!$H$15:$H$85)*(September!$I$15:$I$85&gt;0))</f>
        <v>0</v>
      </c>
      <c r="Y57" s="279">
        <f>SUMPRODUCT((September!$G$15:$G$85=Lagerstyring!D57)*(September!$H$15:$H$85)*(September!$K$15:$K$85&gt;0))</f>
        <v>0</v>
      </c>
      <c r="Z57" s="278">
        <f>SUMPRODUCT((Oktober!$G$15:$G$87=Lagerstyring!D57)*(Oktober!$H$15:$H$87)*(Oktober!$I$15:$I$87&gt;0))</f>
        <v>0</v>
      </c>
      <c r="AA57" s="279">
        <f>SUMPRODUCT((Oktober!$G$15:$G$87=Lagerstyring!D57)*(Oktober!$H$15:$H$87)*(Oktober!$K$15:$K$87&gt;0))</f>
        <v>0</v>
      </c>
      <c r="AB57" s="278">
        <f>SUMPRODUCT((November!$G$15:$G$74=Lagerstyring!D57)*(November!$H$15:$H$74)*(November!$I$15:$I$74&gt;0))</f>
        <v>0</v>
      </c>
      <c r="AC57" s="279">
        <f>SUMPRODUCT((November!$G$15:$G$74=Lagerstyring!D57)*(November!$H$15:$H$74)*(November!$K$15:$K$74&gt;0))</f>
        <v>0</v>
      </c>
      <c r="AD57" s="278">
        <f>SUMPRODUCT((December!$G$15:$G$63=Lagerstyring!D57)*(December!$H$15:$H$63)*(December!$I$15:$I$63&gt;0))</f>
        <v>0</v>
      </c>
      <c r="AE57" s="224">
        <f>SUMPRODUCT((December!$G$15:$G$63=Lagerstyring!D57)*(December!$H$15:$H$63)*(December!$K$15:$K$63&gt;0))</f>
        <v>0</v>
      </c>
      <c r="AF57" s="281">
        <f t="shared" si="8"/>
        <v>0</v>
      </c>
      <c r="AG57" s="155" t="str">
        <f t="shared" si="9"/>
        <v>Skriv dine varer ind her!</v>
      </c>
      <c r="AH57" s="7"/>
    </row>
    <row r="58" spans="2:34" x14ac:dyDescent="0.2">
      <c r="B58" s="6"/>
      <c r="C58" s="187">
        <v>44</v>
      </c>
      <c r="D58" s="289" t="s">
        <v>126</v>
      </c>
      <c r="E58" s="284">
        <f t="shared" si="5"/>
        <v>0</v>
      </c>
      <c r="F58" s="154">
        <f t="shared" si="6"/>
        <v>0</v>
      </c>
      <c r="G58" s="224">
        <f t="shared" si="7"/>
        <v>0</v>
      </c>
      <c r="H58" s="154">
        <f>SUMPRODUCT((Januar!$G$15:$G$58=Lagerstyring!D58)*(Januar!$H$15:$H$58)*(Januar!$I$15:$I$58&gt;0))</f>
        <v>0</v>
      </c>
      <c r="I58" s="279">
        <f>SUMPRODUCT((Januar!$G$15:$G$58=Lagerstyring!D58)*(Januar!$H$15:$H$58)*(Januar!$K$15:$K$58&gt;0))</f>
        <v>0</v>
      </c>
      <c r="J58" s="278">
        <f>SUMPRODUCT((Februar!$G$15:$G$75=Lagerstyring!D58)*(Februar!$H$15:$H$75)*(Februar!$I$15:$I$75&gt;0))</f>
        <v>0</v>
      </c>
      <c r="K58" s="279">
        <f>SUMPRODUCT((Februar!$G$15:$G$75=Lagerstyring!D58)*(Februar!$H$15:$H$75)*(Februar!$K$15:$K$75&gt;0))</f>
        <v>0</v>
      </c>
      <c r="L58" s="278">
        <f>SUMPRODUCT((Marts!$G$15:$G$100=Lagerstyring!D58)*(Marts!$H$15:$H$100)*(Marts!$I$15:$I$100&gt;0))</f>
        <v>0</v>
      </c>
      <c r="M58" s="279">
        <f>SUMPRODUCT((Marts!$G$15:$G$100=Lagerstyring!D58)*(Marts!$H$15:$H$100)*(Marts!$K$15:$K$100&gt;0))</f>
        <v>0</v>
      </c>
      <c r="N58" s="278">
        <f>SUMPRODUCT((April!$G$15:$G$78=Lagerstyring!D58)*(April!$H$15:$H$78)*(April!$I$15:$I$78&gt;0))</f>
        <v>0</v>
      </c>
      <c r="O58" s="279">
        <f>SUMPRODUCT((April!$G$15:$G$78=Lagerstyring!D58)*(April!$H$15:$H$78)*(April!$K$15:$K$78&gt;0))</f>
        <v>0</v>
      </c>
      <c r="P58" s="278">
        <f>SUMPRODUCT((Maj!$G$15:$G$82=Lagerstyring!D58)*(Maj!$H$15:$H$82)*(Maj!$I$15:$I$82&gt;0))</f>
        <v>0</v>
      </c>
      <c r="Q58" s="279">
        <f>SUMPRODUCT((Maj!$G$15:$G$82=Lagerstyring!D58)*(Maj!$H$15:$H$82)*(Maj!$K$15:$K$82&gt;0))</f>
        <v>0</v>
      </c>
      <c r="R58" s="278">
        <f>SUMPRODUCT((Juni!$G$15:$G$80=Lagerstyring!D58)*(Juni!$H$15:$H$80)*(Juni!$I$15:$I$80&gt;0))</f>
        <v>0</v>
      </c>
      <c r="S58" s="279">
        <f>SUMPRODUCT((Juni!$G$15:$G$80=Lagerstyring!D58)*(Juni!$H$15:$H$80)*(Juni!$K$15:$K$80&gt;0))</f>
        <v>0</v>
      </c>
      <c r="T58" s="278">
        <f>SUMPRODUCT((Juli!$G$15:$G$77=Lagerstyring!D58)*(Juli!$H$15:$H$77)*(Juli!$I$15:$I$77&gt;0))</f>
        <v>0</v>
      </c>
      <c r="U58" s="279">
        <f>SUMPRODUCT((Juli!$G$15:$G$77=Lagerstyring!D58)*(Juli!$H$15:$H$77)*(Juli!$K$15:$K$77&gt;0))</f>
        <v>0</v>
      </c>
      <c r="V58" s="278">
        <f>SUMPRODUCT((August!$G$15:$G$79=Lagerstyring!D58)*(August!$H$15:$H$79)*(August!$I$15:$I$79&gt;0))</f>
        <v>0</v>
      </c>
      <c r="W58" s="279">
        <f>SUMPRODUCT((August!$G$15:$G$79=Lagerstyring!D58)*(August!$H$15:$H$79)*(August!$K$15:$K$79&gt;0))</f>
        <v>0</v>
      </c>
      <c r="X58" s="278">
        <f>SUMPRODUCT((September!$G$15:$G$85=Lagerstyring!D58)*(September!$H$15:$H$85)*(September!$I$15:$I$85&gt;0))</f>
        <v>0</v>
      </c>
      <c r="Y58" s="279">
        <f>SUMPRODUCT((September!$G$15:$G$85=Lagerstyring!D58)*(September!$H$15:$H$85)*(September!$K$15:$K$85&gt;0))</f>
        <v>0</v>
      </c>
      <c r="Z58" s="278">
        <f>SUMPRODUCT((Oktober!$G$15:$G$87=Lagerstyring!D58)*(Oktober!$H$15:$H$87)*(Oktober!$I$15:$I$87&gt;0))</f>
        <v>0</v>
      </c>
      <c r="AA58" s="279">
        <f>SUMPRODUCT((Oktober!$G$15:$G$87=Lagerstyring!D58)*(Oktober!$H$15:$H$87)*(Oktober!$K$15:$K$87&gt;0))</f>
        <v>0</v>
      </c>
      <c r="AB58" s="278">
        <f>SUMPRODUCT((November!$G$15:$G$74=Lagerstyring!D58)*(November!$H$15:$H$74)*(November!$I$15:$I$74&gt;0))</f>
        <v>0</v>
      </c>
      <c r="AC58" s="279">
        <f>SUMPRODUCT((November!$G$15:$G$74=Lagerstyring!D58)*(November!$H$15:$H$74)*(November!$K$15:$K$74&gt;0))</f>
        <v>0</v>
      </c>
      <c r="AD58" s="278">
        <f>SUMPRODUCT((December!$G$15:$G$63=Lagerstyring!D58)*(December!$H$15:$H$63)*(December!$I$15:$I$63&gt;0))</f>
        <v>0</v>
      </c>
      <c r="AE58" s="224">
        <f>SUMPRODUCT((December!$G$15:$G$63=Lagerstyring!D58)*(December!$H$15:$H$63)*(December!$K$15:$K$63&gt;0))</f>
        <v>0</v>
      </c>
      <c r="AF58" s="281">
        <f t="shared" si="8"/>
        <v>0</v>
      </c>
      <c r="AG58" s="155" t="str">
        <f t="shared" si="9"/>
        <v>Skriv dine varer ind her!</v>
      </c>
      <c r="AH58" s="7"/>
    </row>
    <row r="59" spans="2:34" x14ac:dyDescent="0.2">
      <c r="B59" s="6"/>
      <c r="C59" s="187">
        <v>45</v>
      </c>
      <c r="D59" s="289" t="s">
        <v>126</v>
      </c>
      <c r="E59" s="284">
        <f t="shared" si="5"/>
        <v>0</v>
      </c>
      <c r="F59" s="154">
        <f t="shared" si="6"/>
        <v>0</v>
      </c>
      <c r="G59" s="224">
        <f t="shared" si="7"/>
        <v>0</v>
      </c>
      <c r="H59" s="154">
        <f>SUMPRODUCT((Januar!$G$15:$G$58=Lagerstyring!D59)*(Januar!$H$15:$H$58)*(Januar!$I$15:$I$58&gt;0))</f>
        <v>0</v>
      </c>
      <c r="I59" s="279">
        <f>SUMPRODUCT((Januar!$G$15:$G$58=Lagerstyring!D59)*(Januar!$H$15:$H$58)*(Januar!$K$15:$K$58&gt;0))</f>
        <v>0</v>
      </c>
      <c r="J59" s="278">
        <f>SUMPRODUCT((Februar!$G$15:$G$75=Lagerstyring!D59)*(Februar!$H$15:$H$75)*(Februar!$I$15:$I$75&gt;0))</f>
        <v>0</v>
      </c>
      <c r="K59" s="279">
        <f>SUMPRODUCT((Februar!$G$15:$G$75=Lagerstyring!D59)*(Februar!$H$15:$H$75)*(Februar!$K$15:$K$75&gt;0))</f>
        <v>0</v>
      </c>
      <c r="L59" s="278">
        <f>SUMPRODUCT((Marts!$G$15:$G$100=Lagerstyring!D59)*(Marts!$H$15:$H$100)*(Marts!$I$15:$I$100&gt;0))</f>
        <v>0</v>
      </c>
      <c r="M59" s="279">
        <f>SUMPRODUCT((Marts!$G$15:$G$100=Lagerstyring!D59)*(Marts!$H$15:$H$100)*(Marts!$K$15:$K$100&gt;0))</f>
        <v>0</v>
      </c>
      <c r="N59" s="278">
        <f>SUMPRODUCT((April!$G$15:$G$78=Lagerstyring!D59)*(April!$H$15:$H$78)*(April!$I$15:$I$78&gt;0))</f>
        <v>0</v>
      </c>
      <c r="O59" s="279">
        <f>SUMPRODUCT((April!$G$15:$G$78=Lagerstyring!D59)*(April!$H$15:$H$78)*(April!$K$15:$K$78&gt;0))</f>
        <v>0</v>
      </c>
      <c r="P59" s="278">
        <f>SUMPRODUCT((Maj!$G$15:$G$82=Lagerstyring!D59)*(Maj!$H$15:$H$82)*(Maj!$I$15:$I$82&gt;0))</f>
        <v>0</v>
      </c>
      <c r="Q59" s="279">
        <f>SUMPRODUCT((Maj!$G$15:$G$82=Lagerstyring!D59)*(Maj!$H$15:$H$82)*(Maj!$K$15:$K$82&gt;0))</f>
        <v>0</v>
      </c>
      <c r="R59" s="278">
        <f>SUMPRODUCT((Juni!$G$15:$G$80=Lagerstyring!D59)*(Juni!$H$15:$H$80)*(Juni!$I$15:$I$80&gt;0))</f>
        <v>0</v>
      </c>
      <c r="S59" s="279">
        <f>SUMPRODUCT((Juni!$G$15:$G$80=Lagerstyring!D59)*(Juni!$H$15:$H$80)*(Juni!$K$15:$K$80&gt;0))</f>
        <v>0</v>
      </c>
      <c r="T59" s="278">
        <f>SUMPRODUCT((Juli!$G$15:$G$77=Lagerstyring!D59)*(Juli!$H$15:$H$77)*(Juli!$I$15:$I$77&gt;0))</f>
        <v>0</v>
      </c>
      <c r="U59" s="279">
        <f>SUMPRODUCT((Juli!$G$15:$G$77=Lagerstyring!D59)*(Juli!$H$15:$H$77)*(Juli!$K$15:$K$77&gt;0))</f>
        <v>0</v>
      </c>
      <c r="V59" s="278">
        <f>SUMPRODUCT((August!$G$15:$G$79=Lagerstyring!D59)*(August!$H$15:$H$79)*(August!$I$15:$I$79&gt;0))</f>
        <v>0</v>
      </c>
      <c r="W59" s="279">
        <f>SUMPRODUCT((August!$G$15:$G$79=Lagerstyring!D59)*(August!$H$15:$H$79)*(August!$K$15:$K$79&gt;0))</f>
        <v>0</v>
      </c>
      <c r="X59" s="278">
        <f>SUMPRODUCT((September!$G$15:$G$85=Lagerstyring!D59)*(September!$H$15:$H$85)*(September!$I$15:$I$85&gt;0))</f>
        <v>0</v>
      </c>
      <c r="Y59" s="279">
        <f>SUMPRODUCT((September!$G$15:$G$85=Lagerstyring!D59)*(September!$H$15:$H$85)*(September!$K$15:$K$85&gt;0))</f>
        <v>0</v>
      </c>
      <c r="Z59" s="278">
        <f>SUMPRODUCT((Oktober!$G$15:$G$87=Lagerstyring!D59)*(Oktober!$H$15:$H$87)*(Oktober!$I$15:$I$87&gt;0))</f>
        <v>0</v>
      </c>
      <c r="AA59" s="279">
        <f>SUMPRODUCT((Oktober!$G$15:$G$87=Lagerstyring!D59)*(Oktober!$H$15:$H$87)*(Oktober!$K$15:$K$87&gt;0))</f>
        <v>0</v>
      </c>
      <c r="AB59" s="278">
        <f>SUMPRODUCT((November!$G$15:$G$74=Lagerstyring!D59)*(November!$H$15:$H$74)*(November!$I$15:$I$74&gt;0))</f>
        <v>0</v>
      </c>
      <c r="AC59" s="279">
        <f>SUMPRODUCT((November!$G$15:$G$74=Lagerstyring!D59)*(November!$H$15:$H$74)*(November!$K$15:$K$74&gt;0))</f>
        <v>0</v>
      </c>
      <c r="AD59" s="278">
        <f>SUMPRODUCT((December!$G$15:$G$63=Lagerstyring!D59)*(December!$H$15:$H$63)*(December!$I$15:$I$63&gt;0))</f>
        <v>0</v>
      </c>
      <c r="AE59" s="224">
        <f>SUMPRODUCT((December!$G$15:$G$63=Lagerstyring!D59)*(December!$H$15:$H$63)*(December!$K$15:$K$63&gt;0))</f>
        <v>0</v>
      </c>
      <c r="AF59" s="281">
        <f t="shared" si="8"/>
        <v>0</v>
      </c>
      <c r="AG59" s="155" t="str">
        <f t="shared" si="9"/>
        <v>Skriv dine varer ind her!</v>
      </c>
      <c r="AH59" s="7"/>
    </row>
    <row r="60" spans="2:34" x14ac:dyDescent="0.2">
      <c r="B60" s="6"/>
      <c r="C60" s="187">
        <v>46</v>
      </c>
      <c r="D60" s="289" t="s">
        <v>126</v>
      </c>
      <c r="E60" s="284">
        <f t="shared" si="5"/>
        <v>0</v>
      </c>
      <c r="F60" s="154">
        <f t="shared" si="6"/>
        <v>0</v>
      </c>
      <c r="G60" s="224">
        <f t="shared" si="7"/>
        <v>0</v>
      </c>
      <c r="H60" s="154">
        <f>SUMPRODUCT((Januar!$G$15:$G$58=Lagerstyring!D60)*(Januar!$H$15:$H$58)*(Januar!$I$15:$I$58&gt;0))</f>
        <v>0</v>
      </c>
      <c r="I60" s="279">
        <f>SUMPRODUCT((Januar!$G$15:$G$58=Lagerstyring!D60)*(Januar!$H$15:$H$58)*(Januar!$K$15:$K$58&gt;0))</f>
        <v>0</v>
      </c>
      <c r="J60" s="278">
        <f>SUMPRODUCT((Februar!$G$15:$G$75=Lagerstyring!D60)*(Februar!$H$15:$H$75)*(Februar!$I$15:$I$75&gt;0))</f>
        <v>0</v>
      </c>
      <c r="K60" s="279">
        <f>SUMPRODUCT((Februar!$G$15:$G$75=Lagerstyring!D60)*(Februar!$H$15:$H$75)*(Februar!$K$15:$K$75&gt;0))</f>
        <v>0</v>
      </c>
      <c r="L60" s="278">
        <f>SUMPRODUCT((Marts!$G$15:$G$100=Lagerstyring!D60)*(Marts!$H$15:$H$100)*(Marts!$I$15:$I$100&gt;0))</f>
        <v>0</v>
      </c>
      <c r="M60" s="279">
        <f>SUMPRODUCT((Marts!$G$15:$G$100=Lagerstyring!D60)*(Marts!$H$15:$H$100)*(Marts!$K$15:$K$100&gt;0))</f>
        <v>0</v>
      </c>
      <c r="N60" s="278">
        <f>SUMPRODUCT((April!$G$15:$G$78=Lagerstyring!D60)*(April!$H$15:$H$78)*(April!$I$15:$I$78&gt;0))</f>
        <v>0</v>
      </c>
      <c r="O60" s="279">
        <f>SUMPRODUCT((April!$G$15:$G$78=Lagerstyring!D60)*(April!$H$15:$H$78)*(April!$K$15:$K$78&gt;0))</f>
        <v>0</v>
      </c>
      <c r="P60" s="278">
        <f>SUMPRODUCT((Maj!$G$15:$G$82=Lagerstyring!D60)*(Maj!$H$15:$H$82)*(Maj!$I$15:$I$82&gt;0))</f>
        <v>0</v>
      </c>
      <c r="Q60" s="279">
        <f>SUMPRODUCT((Maj!$G$15:$G$82=Lagerstyring!D60)*(Maj!$H$15:$H$82)*(Maj!$K$15:$K$82&gt;0))</f>
        <v>0</v>
      </c>
      <c r="R60" s="278">
        <f>SUMPRODUCT((Juni!$G$15:$G$80=Lagerstyring!D60)*(Juni!$H$15:$H$80)*(Juni!$I$15:$I$80&gt;0))</f>
        <v>0</v>
      </c>
      <c r="S60" s="279">
        <f>SUMPRODUCT((Juni!$G$15:$G$80=Lagerstyring!D60)*(Juni!$H$15:$H$80)*(Juni!$K$15:$K$80&gt;0))</f>
        <v>0</v>
      </c>
      <c r="T60" s="278">
        <f>SUMPRODUCT((Juli!$G$15:$G$77=Lagerstyring!D60)*(Juli!$H$15:$H$77)*(Juli!$I$15:$I$77&gt;0))</f>
        <v>0</v>
      </c>
      <c r="U60" s="279">
        <f>SUMPRODUCT((Juli!$G$15:$G$77=Lagerstyring!D60)*(Juli!$H$15:$H$77)*(Juli!$K$15:$K$77&gt;0))</f>
        <v>0</v>
      </c>
      <c r="V60" s="278">
        <f>SUMPRODUCT((August!$G$15:$G$79=Lagerstyring!D60)*(August!$H$15:$H$79)*(August!$I$15:$I$79&gt;0))</f>
        <v>0</v>
      </c>
      <c r="W60" s="279">
        <f>SUMPRODUCT((August!$G$15:$G$79=Lagerstyring!D60)*(August!$H$15:$H$79)*(August!$K$15:$K$79&gt;0))</f>
        <v>0</v>
      </c>
      <c r="X60" s="278">
        <f>SUMPRODUCT((September!$G$15:$G$85=Lagerstyring!D60)*(September!$H$15:$H$85)*(September!$I$15:$I$85&gt;0))</f>
        <v>0</v>
      </c>
      <c r="Y60" s="279">
        <f>SUMPRODUCT((September!$G$15:$G$85=Lagerstyring!D60)*(September!$H$15:$H$85)*(September!$K$15:$K$85&gt;0))</f>
        <v>0</v>
      </c>
      <c r="Z60" s="278">
        <f>SUMPRODUCT((Oktober!$G$15:$G$87=Lagerstyring!D60)*(Oktober!$H$15:$H$87)*(Oktober!$I$15:$I$87&gt;0))</f>
        <v>0</v>
      </c>
      <c r="AA60" s="279">
        <f>SUMPRODUCT((Oktober!$G$15:$G$87=Lagerstyring!D60)*(Oktober!$H$15:$H$87)*(Oktober!$K$15:$K$87&gt;0))</f>
        <v>0</v>
      </c>
      <c r="AB60" s="278">
        <f>SUMPRODUCT((November!$G$15:$G$74=Lagerstyring!D60)*(November!$H$15:$H$74)*(November!$I$15:$I$74&gt;0))</f>
        <v>0</v>
      </c>
      <c r="AC60" s="279">
        <f>SUMPRODUCT((November!$G$15:$G$74=Lagerstyring!D60)*(November!$H$15:$H$74)*(November!$K$15:$K$74&gt;0))</f>
        <v>0</v>
      </c>
      <c r="AD60" s="278">
        <f>SUMPRODUCT((December!$G$15:$G$63=Lagerstyring!D60)*(December!$H$15:$H$63)*(December!$I$15:$I$63&gt;0))</f>
        <v>0</v>
      </c>
      <c r="AE60" s="224">
        <f>SUMPRODUCT((December!$G$15:$G$63=Lagerstyring!D60)*(December!$H$15:$H$63)*(December!$K$15:$K$63&gt;0))</f>
        <v>0</v>
      </c>
      <c r="AF60" s="281">
        <f t="shared" si="8"/>
        <v>0</v>
      </c>
      <c r="AG60" s="155" t="str">
        <f t="shared" si="9"/>
        <v>Skriv dine varer ind her!</v>
      </c>
      <c r="AH60" s="7"/>
    </row>
    <row r="61" spans="2:34" x14ac:dyDescent="0.2">
      <c r="B61" s="6"/>
      <c r="C61" s="187">
        <v>47</v>
      </c>
      <c r="D61" s="289" t="s">
        <v>126</v>
      </c>
      <c r="E61" s="284">
        <f t="shared" si="5"/>
        <v>0</v>
      </c>
      <c r="F61" s="154">
        <f t="shared" si="6"/>
        <v>0</v>
      </c>
      <c r="G61" s="224">
        <f t="shared" si="7"/>
        <v>0</v>
      </c>
      <c r="H61" s="154">
        <f>SUMPRODUCT((Januar!$G$15:$G$58=Lagerstyring!D61)*(Januar!$H$15:$H$58)*(Januar!$I$15:$I$58&gt;0))</f>
        <v>0</v>
      </c>
      <c r="I61" s="279">
        <f>SUMPRODUCT((Januar!$G$15:$G$58=Lagerstyring!D61)*(Januar!$H$15:$H$58)*(Januar!$K$15:$K$58&gt;0))</f>
        <v>0</v>
      </c>
      <c r="J61" s="278">
        <f>SUMPRODUCT((Februar!$G$15:$G$75=Lagerstyring!D61)*(Februar!$H$15:$H$75)*(Februar!$I$15:$I$75&gt;0))</f>
        <v>0</v>
      </c>
      <c r="K61" s="279">
        <f>SUMPRODUCT((Februar!$G$15:$G$75=Lagerstyring!D61)*(Februar!$H$15:$H$75)*(Februar!$K$15:$K$75&gt;0))</f>
        <v>0</v>
      </c>
      <c r="L61" s="278">
        <f>SUMPRODUCT((Marts!$G$15:$G$100=Lagerstyring!D61)*(Marts!$H$15:$H$100)*(Marts!$I$15:$I$100&gt;0))</f>
        <v>0</v>
      </c>
      <c r="M61" s="279">
        <f>SUMPRODUCT((Marts!$G$15:$G$100=Lagerstyring!D61)*(Marts!$H$15:$H$100)*(Marts!$K$15:$K$100&gt;0))</f>
        <v>0</v>
      </c>
      <c r="N61" s="278">
        <f>SUMPRODUCT((April!$G$15:$G$78=Lagerstyring!D61)*(April!$H$15:$H$78)*(April!$I$15:$I$78&gt;0))</f>
        <v>0</v>
      </c>
      <c r="O61" s="279">
        <f>SUMPRODUCT((April!$G$15:$G$78=Lagerstyring!D61)*(April!$H$15:$H$78)*(April!$K$15:$K$78&gt;0))</f>
        <v>0</v>
      </c>
      <c r="P61" s="278">
        <f>SUMPRODUCT((Maj!$G$15:$G$82=Lagerstyring!D61)*(Maj!$H$15:$H$82)*(Maj!$I$15:$I$82&gt;0))</f>
        <v>0</v>
      </c>
      <c r="Q61" s="279">
        <f>SUMPRODUCT((Maj!$G$15:$G$82=Lagerstyring!D61)*(Maj!$H$15:$H$82)*(Maj!$K$15:$K$82&gt;0))</f>
        <v>0</v>
      </c>
      <c r="R61" s="278">
        <f>SUMPRODUCT((Juni!$G$15:$G$80=Lagerstyring!D61)*(Juni!$H$15:$H$80)*(Juni!$I$15:$I$80&gt;0))</f>
        <v>0</v>
      </c>
      <c r="S61" s="279">
        <f>SUMPRODUCT((Juni!$G$15:$G$80=Lagerstyring!D61)*(Juni!$H$15:$H$80)*(Juni!$K$15:$K$80&gt;0))</f>
        <v>0</v>
      </c>
      <c r="T61" s="278">
        <f>SUMPRODUCT((Juli!$G$15:$G$77=Lagerstyring!D61)*(Juli!$H$15:$H$77)*(Juli!$I$15:$I$77&gt;0))</f>
        <v>0</v>
      </c>
      <c r="U61" s="279">
        <f>SUMPRODUCT((Juli!$G$15:$G$77=Lagerstyring!D61)*(Juli!$H$15:$H$77)*(Juli!$K$15:$K$77&gt;0))</f>
        <v>0</v>
      </c>
      <c r="V61" s="278">
        <f>SUMPRODUCT((August!$G$15:$G$79=Lagerstyring!D61)*(August!$H$15:$H$79)*(August!$I$15:$I$79&gt;0))</f>
        <v>0</v>
      </c>
      <c r="W61" s="279">
        <f>SUMPRODUCT((August!$G$15:$G$79=Lagerstyring!D61)*(August!$H$15:$H$79)*(August!$K$15:$K$79&gt;0))</f>
        <v>0</v>
      </c>
      <c r="X61" s="278">
        <f>SUMPRODUCT((September!$G$15:$G$85=Lagerstyring!D61)*(September!$H$15:$H$85)*(September!$I$15:$I$85&gt;0))</f>
        <v>0</v>
      </c>
      <c r="Y61" s="279">
        <f>SUMPRODUCT((September!$G$15:$G$85=Lagerstyring!D61)*(September!$H$15:$H$85)*(September!$K$15:$K$85&gt;0))</f>
        <v>0</v>
      </c>
      <c r="Z61" s="278">
        <f>SUMPRODUCT((Oktober!$G$15:$G$87=Lagerstyring!D61)*(Oktober!$H$15:$H$87)*(Oktober!$I$15:$I$87&gt;0))</f>
        <v>0</v>
      </c>
      <c r="AA61" s="279">
        <f>SUMPRODUCT((Oktober!$G$15:$G$87=Lagerstyring!D61)*(Oktober!$H$15:$H$87)*(Oktober!$K$15:$K$87&gt;0))</f>
        <v>0</v>
      </c>
      <c r="AB61" s="278">
        <f>SUMPRODUCT((November!$G$15:$G$74=Lagerstyring!D61)*(November!$H$15:$H$74)*(November!$I$15:$I$74&gt;0))</f>
        <v>0</v>
      </c>
      <c r="AC61" s="279">
        <f>SUMPRODUCT((November!$G$15:$G$74=Lagerstyring!D61)*(November!$H$15:$H$74)*(November!$K$15:$K$74&gt;0))</f>
        <v>0</v>
      </c>
      <c r="AD61" s="278">
        <f>SUMPRODUCT((December!$G$15:$G$63=Lagerstyring!D61)*(December!$H$15:$H$63)*(December!$I$15:$I$63&gt;0))</f>
        <v>0</v>
      </c>
      <c r="AE61" s="224">
        <f>SUMPRODUCT((December!$G$15:$G$63=Lagerstyring!D61)*(December!$H$15:$H$63)*(December!$K$15:$K$63&gt;0))</f>
        <v>0</v>
      </c>
      <c r="AF61" s="281">
        <f t="shared" si="8"/>
        <v>0</v>
      </c>
      <c r="AG61" s="155" t="str">
        <f t="shared" si="9"/>
        <v>Skriv dine varer ind her!</v>
      </c>
      <c r="AH61" s="7"/>
    </row>
    <row r="62" spans="2:34" x14ac:dyDescent="0.2">
      <c r="B62" s="6"/>
      <c r="C62" s="187">
        <v>48</v>
      </c>
      <c r="D62" s="289" t="s">
        <v>126</v>
      </c>
      <c r="E62" s="284">
        <f t="shared" si="5"/>
        <v>0</v>
      </c>
      <c r="F62" s="154">
        <f t="shared" si="6"/>
        <v>0</v>
      </c>
      <c r="G62" s="224">
        <f t="shared" si="7"/>
        <v>0</v>
      </c>
      <c r="H62" s="154">
        <f>SUMPRODUCT((Januar!$G$15:$G$58=Lagerstyring!D62)*(Januar!$H$15:$H$58)*(Januar!$I$15:$I$58&gt;0))</f>
        <v>0</v>
      </c>
      <c r="I62" s="279">
        <f>SUMPRODUCT((Januar!$G$15:$G$58=Lagerstyring!D62)*(Januar!$H$15:$H$58)*(Januar!$K$15:$K$58&gt;0))</f>
        <v>0</v>
      </c>
      <c r="J62" s="278">
        <f>SUMPRODUCT((Februar!$G$15:$G$75=Lagerstyring!D62)*(Februar!$H$15:$H$75)*(Februar!$I$15:$I$75&gt;0))</f>
        <v>0</v>
      </c>
      <c r="K62" s="279">
        <f>SUMPRODUCT((Februar!$G$15:$G$75=Lagerstyring!D62)*(Februar!$H$15:$H$75)*(Februar!$K$15:$K$75&gt;0))</f>
        <v>0</v>
      </c>
      <c r="L62" s="278">
        <f>SUMPRODUCT((Marts!$G$15:$G$100=Lagerstyring!D62)*(Marts!$H$15:$H$100)*(Marts!$I$15:$I$100&gt;0))</f>
        <v>0</v>
      </c>
      <c r="M62" s="279">
        <f>SUMPRODUCT((Marts!$G$15:$G$100=Lagerstyring!D62)*(Marts!$H$15:$H$100)*(Marts!$K$15:$K$100&gt;0))</f>
        <v>0</v>
      </c>
      <c r="N62" s="278">
        <f>SUMPRODUCT((April!$G$15:$G$78=Lagerstyring!D62)*(April!$H$15:$H$78)*(April!$I$15:$I$78&gt;0))</f>
        <v>0</v>
      </c>
      <c r="O62" s="279">
        <f>SUMPRODUCT((April!$G$15:$G$78=Lagerstyring!D62)*(April!$H$15:$H$78)*(April!$K$15:$K$78&gt;0))</f>
        <v>0</v>
      </c>
      <c r="P62" s="278">
        <f>SUMPRODUCT((Maj!$G$15:$G$82=Lagerstyring!D62)*(Maj!$H$15:$H$82)*(Maj!$I$15:$I$82&gt;0))</f>
        <v>0</v>
      </c>
      <c r="Q62" s="279">
        <f>SUMPRODUCT((Maj!$G$15:$G$82=Lagerstyring!D62)*(Maj!$H$15:$H$82)*(Maj!$K$15:$K$82&gt;0))</f>
        <v>0</v>
      </c>
      <c r="R62" s="278">
        <f>SUMPRODUCT((Juni!$G$15:$G$80=Lagerstyring!D62)*(Juni!$H$15:$H$80)*(Juni!$I$15:$I$80&gt;0))</f>
        <v>0</v>
      </c>
      <c r="S62" s="279">
        <f>SUMPRODUCT((Juni!$G$15:$G$80=Lagerstyring!D62)*(Juni!$H$15:$H$80)*(Juni!$K$15:$K$80&gt;0))</f>
        <v>0</v>
      </c>
      <c r="T62" s="278">
        <f>SUMPRODUCT((Juli!$G$15:$G$77=Lagerstyring!D62)*(Juli!$H$15:$H$77)*(Juli!$I$15:$I$77&gt;0))</f>
        <v>0</v>
      </c>
      <c r="U62" s="279">
        <f>SUMPRODUCT((Juli!$G$15:$G$77=Lagerstyring!D62)*(Juli!$H$15:$H$77)*(Juli!$K$15:$K$77&gt;0))</f>
        <v>0</v>
      </c>
      <c r="V62" s="278">
        <f>SUMPRODUCT((August!$G$15:$G$79=Lagerstyring!D62)*(August!$H$15:$H$79)*(August!$I$15:$I$79&gt;0))</f>
        <v>0</v>
      </c>
      <c r="W62" s="279">
        <f>SUMPRODUCT((August!$G$15:$G$79=Lagerstyring!D62)*(August!$H$15:$H$79)*(August!$K$15:$K$79&gt;0))</f>
        <v>0</v>
      </c>
      <c r="X62" s="278">
        <f>SUMPRODUCT((September!$G$15:$G$85=Lagerstyring!D62)*(September!$H$15:$H$85)*(September!$I$15:$I$85&gt;0))</f>
        <v>0</v>
      </c>
      <c r="Y62" s="279">
        <f>SUMPRODUCT((September!$G$15:$G$85=Lagerstyring!D62)*(September!$H$15:$H$85)*(September!$K$15:$K$85&gt;0))</f>
        <v>0</v>
      </c>
      <c r="Z62" s="278">
        <f>SUMPRODUCT((Oktober!$G$15:$G$87=Lagerstyring!D62)*(Oktober!$H$15:$H$87)*(Oktober!$I$15:$I$87&gt;0))</f>
        <v>0</v>
      </c>
      <c r="AA62" s="279">
        <f>SUMPRODUCT((Oktober!$G$15:$G$87=Lagerstyring!D62)*(Oktober!$H$15:$H$87)*(Oktober!$K$15:$K$87&gt;0))</f>
        <v>0</v>
      </c>
      <c r="AB62" s="278">
        <f>SUMPRODUCT((November!$G$15:$G$74=Lagerstyring!D62)*(November!$H$15:$H$74)*(November!$I$15:$I$74&gt;0))</f>
        <v>0</v>
      </c>
      <c r="AC62" s="279">
        <f>SUMPRODUCT((November!$G$15:$G$74=Lagerstyring!D62)*(November!$H$15:$H$74)*(November!$K$15:$K$74&gt;0))</f>
        <v>0</v>
      </c>
      <c r="AD62" s="278">
        <f>SUMPRODUCT((December!$G$15:$G$63=Lagerstyring!D62)*(December!$H$15:$H$63)*(December!$I$15:$I$63&gt;0))</f>
        <v>0</v>
      </c>
      <c r="AE62" s="224">
        <f>SUMPRODUCT((December!$G$15:$G$63=Lagerstyring!D62)*(December!$H$15:$H$63)*(December!$K$15:$K$63&gt;0))</f>
        <v>0</v>
      </c>
      <c r="AF62" s="281">
        <f t="shared" si="8"/>
        <v>0</v>
      </c>
      <c r="AG62" s="155" t="str">
        <f t="shared" si="9"/>
        <v>Skriv dine varer ind her!</v>
      </c>
      <c r="AH62" s="7"/>
    </row>
    <row r="63" spans="2:34" x14ac:dyDescent="0.2">
      <c r="B63" s="6"/>
      <c r="C63" s="187">
        <v>49</v>
      </c>
      <c r="D63" s="289" t="s">
        <v>126</v>
      </c>
      <c r="E63" s="284">
        <f t="shared" si="5"/>
        <v>0</v>
      </c>
      <c r="F63" s="154">
        <f t="shared" si="6"/>
        <v>0</v>
      </c>
      <c r="G63" s="224">
        <f t="shared" si="7"/>
        <v>0</v>
      </c>
      <c r="H63" s="154">
        <f>SUMPRODUCT((Januar!$G$15:$G$58=Lagerstyring!D63)*(Januar!$H$15:$H$58)*(Januar!$I$15:$I$58&gt;0))</f>
        <v>0</v>
      </c>
      <c r="I63" s="279">
        <f>SUMPRODUCT((Januar!$G$15:$G$58=Lagerstyring!D63)*(Januar!$H$15:$H$58)*(Januar!$K$15:$K$58&gt;0))</f>
        <v>0</v>
      </c>
      <c r="J63" s="278">
        <f>SUMPRODUCT((Februar!$G$15:$G$75=Lagerstyring!D63)*(Februar!$H$15:$H$75)*(Februar!$I$15:$I$75&gt;0))</f>
        <v>0</v>
      </c>
      <c r="K63" s="279">
        <f>SUMPRODUCT((Februar!$G$15:$G$75=Lagerstyring!D63)*(Februar!$H$15:$H$75)*(Februar!$K$15:$K$75&gt;0))</f>
        <v>0</v>
      </c>
      <c r="L63" s="278">
        <f>SUMPRODUCT((Marts!$G$15:$G$100=Lagerstyring!D63)*(Marts!$H$15:$H$100)*(Marts!$I$15:$I$100&gt;0))</f>
        <v>0</v>
      </c>
      <c r="M63" s="279">
        <f>SUMPRODUCT((Marts!$G$15:$G$100=Lagerstyring!D63)*(Marts!$H$15:$H$100)*(Marts!$K$15:$K$100&gt;0))</f>
        <v>0</v>
      </c>
      <c r="N63" s="278">
        <f>SUMPRODUCT((April!$G$15:$G$78=Lagerstyring!D63)*(April!$H$15:$H$78)*(April!$I$15:$I$78&gt;0))</f>
        <v>0</v>
      </c>
      <c r="O63" s="279">
        <f>SUMPRODUCT((April!$G$15:$G$78=Lagerstyring!D63)*(April!$H$15:$H$78)*(April!$K$15:$K$78&gt;0))</f>
        <v>0</v>
      </c>
      <c r="P63" s="278">
        <f>SUMPRODUCT((Maj!$G$15:$G$82=Lagerstyring!D63)*(Maj!$H$15:$H$82)*(Maj!$I$15:$I$82&gt;0))</f>
        <v>0</v>
      </c>
      <c r="Q63" s="279">
        <f>SUMPRODUCT((Maj!$G$15:$G$82=Lagerstyring!D63)*(Maj!$H$15:$H$82)*(Maj!$K$15:$K$82&gt;0))</f>
        <v>0</v>
      </c>
      <c r="R63" s="278">
        <f>SUMPRODUCT((Juni!$G$15:$G$80=Lagerstyring!D63)*(Juni!$H$15:$H$80)*(Juni!$I$15:$I$80&gt;0))</f>
        <v>0</v>
      </c>
      <c r="S63" s="279">
        <f>SUMPRODUCT((Juni!$G$15:$G$80=Lagerstyring!D63)*(Juni!$H$15:$H$80)*(Juni!$K$15:$K$80&gt;0))</f>
        <v>0</v>
      </c>
      <c r="T63" s="278">
        <f>SUMPRODUCT((Juli!$G$15:$G$77=Lagerstyring!D63)*(Juli!$H$15:$H$77)*(Juli!$I$15:$I$77&gt;0))</f>
        <v>0</v>
      </c>
      <c r="U63" s="279">
        <f>SUMPRODUCT((Juli!$G$15:$G$77=Lagerstyring!D63)*(Juli!$H$15:$H$77)*(Juli!$K$15:$K$77&gt;0))</f>
        <v>0</v>
      </c>
      <c r="V63" s="278">
        <f>SUMPRODUCT((August!$G$15:$G$79=Lagerstyring!D63)*(August!$H$15:$H$79)*(August!$I$15:$I$79&gt;0))</f>
        <v>0</v>
      </c>
      <c r="W63" s="279">
        <f>SUMPRODUCT((August!$G$15:$G$79=Lagerstyring!D63)*(August!$H$15:$H$79)*(August!$K$15:$K$79&gt;0))</f>
        <v>0</v>
      </c>
      <c r="X63" s="278">
        <f>SUMPRODUCT((September!$G$15:$G$85=Lagerstyring!D63)*(September!$H$15:$H$85)*(September!$I$15:$I$85&gt;0))</f>
        <v>0</v>
      </c>
      <c r="Y63" s="279">
        <f>SUMPRODUCT((September!$G$15:$G$85=Lagerstyring!D63)*(September!$H$15:$H$85)*(September!$K$15:$K$85&gt;0))</f>
        <v>0</v>
      </c>
      <c r="Z63" s="278">
        <f>SUMPRODUCT((Oktober!$G$15:$G$87=Lagerstyring!D63)*(Oktober!$H$15:$H$87)*(Oktober!$I$15:$I$87&gt;0))</f>
        <v>0</v>
      </c>
      <c r="AA63" s="279">
        <f>SUMPRODUCT((Oktober!$G$15:$G$87=Lagerstyring!D63)*(Oktober!$H$15:$H$87)*(Oktober!$K$15:$K$87&gt;0))</f>
        <v>0</v>
      </c>
      <c r="AB63" s="278">
        <f>SUMPRODUCT((November!$G$15:$G$74=Lagerstyring!D63)*(November!$H$15:$H$74)*(November!$I$15:$I$74&gt;0))</f>
        <v>0</v>
      </c>
      <c r="AC63" s="279">
        <f>SUMPRODUCT((November!$G$15:$G$74=Lagerstyring!D63)*(November!$H$15:$H$74)*(November!$K$15:$K$74&gt;0))</f>
        <v>0</v>
      </c>
      <c r="AD63" s="278">
        <f>SUMPRODUCT((December!$G$15:$G$63=Lagerstyring!D63)*(December!$H$15:$H$63)*(December!$I$15:$I$63&gt;0))</f>
        <v>0</v>
      </c>
      <c r="AE63" s="224">
        <f>SUMPRODUCT((December!$G$15:$G$63=Lagerstyring!D63)*(December!$H$15:$H$63)*(December!$K$15:$K$63&gt;0))</f>
        <v>0</v>
      </c>
      <c r="AF63" s="281">
        <f t="shared" si="8"/>
        <v>0</v>
      </c>
      <c r="AG63" s="155" t="str">
        <f t="shared" si="9"/>
        <v>Skriv dine varer ind her!</v>
      </c>
      <c r="AH63" s="7"/>
    </row>
    <row r="64" spans="2:34" x14ac:dyDescent="0.2">
      <c r="B64" s="6"/>
      <c r="C64" s="187">
        <v>50</v>
      </c>
      <c r="D64" s="289" t="s">
        <v>126</v>
      </c>
      <c r="E64" s="284">
        <f t="shared" si="5"/>
        <v>0</v>
      </c>
      <c r="F64" s="154">
        <f t="shared" si="6"/>
        <v>0</v>
      </c>
      <c r="G64" s="224">
        <f t="shared" si="7"/>
        <v>0</v>
      </c>
      <c r="H64" s="154">
        <f>SUMPRODUCT((Januar!$G$15:$G$58=Lagerstyring!D64)*(Januar!$H$15:$H$58)*(Januar!$I$15:$I$58&gt;0))</f>
        <v>0</v>
      </c>
      <c r="I64" s="279">
        <f>SUMPRODUCT((Januar!$G$15:$G$58=Lagerstyring!D64)*(Januar!$H$15:$H$58)*(Januar!$K$15:$K$58&gt;0))</f>
        <v>0</v>
      </c>
      <c r="J64" s="278">
        <f>SUMPRODUCT((Februar!$G$15:$G$75=Lagerstyring!D64)*(Februar!$H$15:$H$75)*(Februar!$I$15:$I$75&gt;0))</f>
        <v>0</v>
      </c>
      <c r="K64" s="279">
        <f>SUMPRODUCT((Februar!$G$15:$G$75=Lagerstyring!D64)*(Februar!$H$15:$H$75)*(Februar!$K$15:$K$75&gt;0))</f>
        <v>0</v>
      </c>
      <c r="L64" s="278">
        <f>SUMPRODUCT((Marts!$G$15:$G$100=Lagerstyring!D64)*(Marts!$H$15:$H$100)*(Marts!$I$15:$I$100&gt;0))</f>
        <v>0</v>
      </c>
      <c r="M64" s="279">
        <f>SUMPRODUCT((Marts!$G$15:$G$100=Lagerstyring!D64)*(Marts!$H$15:$H$100)*(Marts!$K$15:$K$100&gt;0))</f>
        <v>0</v>
      </c>
      <c r="N64" s="278">
        <f>SUMPRODUCT((April!$G$15:$G$78=Lagerstyring!D64)*(April!$H$15:$H$78)*(April!$I$15:$I$78&gt;0))</f>
        <v>0</v>
      </c>
      <c r="O64" s="279">
        <f>SUMPRODUCT((April!$G$15:$G$78=Lagerstyring!D64)*(April!$H$15:$H$78)*(April!$K$15:$K$78&gt;0))</f>
        <v>0</v>
      </c>
      <c r="P64" s="278">
        <f>SUMPRODUCT((Maj!$G$15:$G$82=Lagerstyring!D64)*(Maj!$H$15:$H$82)*(Maj!$I$15:$I$82&gt;0))</f>
        <v>0</v>
      </c>
      <c r="Q64" s="279">
        <f>SUMPRODUCT((Maj!$G$15:$G$82=Lagerstyring!D64)*(Maj!$H$15:$H$82)*(Maj!$K$15:$K$82&gt;0))</f>
        <v>0</v>
      </c>
      <c r="R64" s="278">
        <f>SUMPRODUCT((Juni!$G$15:$G$80=Lagerstyring!D64)*(Juni!$H$15:$H$80)*(Juni!$I$15:$I$80&gt;0))</f>
        <v>0</v>
      </c>
      <c r="S64" s="279">
        <f>SUMPRODUCT((Juni!$G$15:$G$80=Lagerstyring!D64)*(Juni!$H$15:$H$80)*(Juni!$K$15:$K$80&gt;0))</f>
        <v>0</v>
      </c>
      <c r="T64" s="278">
        <f>SUMPRODUCT((Juli!$G$15:$G$77=Lagerstyring!D64)*(Juli!$H$15:$H$77)*(Juli!$I$15:$I$77&gt;0))</f>
        <v>0</v>
      </c>
      <c r="U64" s="279">
        <f>SUMPRODUCT((Juli!$G$15:$G$77=Lagerstyring!D64)*(Juli!$H$15:$H$77)*(Juli!$K$15:$K$77&gt;0))</f>
        <v>0</v>
      </c>
      <c r="V64" s="278">
        <f>SUMPRODUCT((August!$G$15:$G$79=Lagerstyring!D64)*(August!$H$15:$H$79)*(August!$I$15:$I$79&gt;0))</f>
        <v>0</v>
      </c>
      <c r="W64" s="279">
        <f>SUMPRODUCT((August!$G$15:$G$79=Lagerstyring!D64)*(August!$H$15:$H$79)*(August!$K$15:$K$79&gt;0))</f>
        <v>0</v>
      </c>
      <c r="X64" s="278">
        <f>SUMPRODUCT((September!$G$15:$G$85=Lagerstyring!D64)*(September!$H$15:$H$85)*(September!$I$15:$I$85&gt;0))</f>
        <v>0</v>
      </c>
      <c r="Y64" s="279">
        <f>SUMPRODUCT((September!$G$15:$G$85=Lagerstyring!D64)*(September!$H$15:$H$85)*(September!$K$15:$K$85&gt;0))</f>
        <v>0</v>
      </c>
      <c r="Z64" s="278">
        <f>SUMPRODUCT((Oktober!$G$15:$G$87=Lagerstyring!D64)*(Oktober!$H$15:$H$87)*(Oktober!$I$15:$I$87&gt;0))</f>
        <v>0</v>
      </c>
      <c r="AA64" s="279">
        <f>SUMPRODUCT((Oktober!$G$15:$G$87=Lagerstyring!D64)*(Oktober!$H$15:$H$87)*(Oktober!$K$15:$K$87&gt;0))</f>
        <v>0</v>
      </c>
      <c r="AB64" s="278">
        <f>SUMPRODUCT((November!$G$15:$G$74=Lagerstyring!D64)*(November!$H$15:$H$74)*(November!$I$15:$I$74&gt;0))</f>
        <v>0</v>
      </c>
      <c r="AC64" s="279">
        <f>SUMPRODUCT((November!$G$15:$G$74=Lagerstyring!D64)*(November!$H$15:$H$74)*(November!$K$15:$K$74&gt;0))</f>
        <v>0</v>
      </c>
      <c r="AD64" s="278">
        <f>SUMPRODUCT((December!$G$15:$G$63=Lagerstyring!D64)*(December!$H$15:$H$63)*(December!$I$15:$I$63&gt;0))</f>
        <v>0</v>
      </c>
      <c r="AE64" s="224">
        <f>SUMPRODUCT((December!$G$15:$G$63=Lagerstyring!D64)*(December!$H$15:$H$63)*(December!$K$15:$K$63&gt;0))</f>
        <v>0</v>
      </c>
      <c r="AF64" s="281">
        <f t="shared" si="8"/>
        <v>0</v>
      </c>
      <c r="AG64" s="155" t="str">
        <f t="shared" si="9"/>
        <v>Skriv dine varer ind her!</v>
      </c>
      <c r="AH64" s="7"/>
    </row>
    <row r="65" spans="2:34" x14ac:dyDescent="0.2">
      <c r="B65" s="6"/>
      <c r="C65" s="187">
        <v>51</v>
      </c>
      <c r="D65" s="289" t="s">
        <v>126</v>
      </c>
      <c r="E65" s="284">
        <f t="shared" si="5"/>
        <v>0</v>
      </c>
      <c r="F65" s="154">
        <f t="shared" si="6"/>
        <v>0</v>
      </c>
      <c r="G65" s="224">
        <f t="shared" si="7"/>
        <v>0</v>
      </c>
      <c r="H65" s="154">
        <f>SUMPRODUCT((Januar!$G$15:$G$58=Lagerstyring!D65)*(Januar!$H$15:$H$58)*(Januar!$I$15:$I$58&gt;0))</f>
        <v>0</v>
      </c>
      <c r="I65" s="279">
        <f>SUMPRODUCT((Januar!$G$15:$G$58=Lagerstyring!D65)*(Januar!$H$15:$H$58)*(Januar!$K$15:$K$58&gt;0))</f>
        <v>0</v>
      </c>
      <c r="J65" s="278">
        <f>SUMPRODUCT((Februar!$G$15:$G$75=Lagerstyring!D65)*(Februar!$H$15:$H$75)*(Februar!$I$15:$I$75&gt;0))</f>
        <v>0</v>
      </c>
      <c r="K65" s="279">
        <f>SUMPRODUCT((Februar!$G$15:$G$75=Lagerstyring!D65)*(Februar!$H$15:$H$75)*(Februar!$K$15:$K$75&gt;0))</f>
        <v>0</v>
      </c>
      <c r="L65" s="278">
        <f>SUMPRODUCT((Marts!$G$15:$G$100=Lagerstyring!D65)*(Marts!$H$15:$H$100)*(Marts!$I$15:$I$100&gt;0))</f>
        <v>0</v>
      </c>
      <c r="M65" s="279">
        <f>SUMPRODUCT((Marts!$G$15:$G$100=Lagerstyring!D65)*(Marts!$H$15:$H$100)*(Marts!$K$15:$K$100&gt;0))</f>
        <v>0</v>
      </c>
      <c r="N65" s="278">
        <f>SUMPRODUCT((April!$G$15:$G$78=Lagerstyring!D65)*(April!$H$15:$H$78)*(April!$I$15:$I$78&gt;0))</f>
        <v>0</v>
      </c>
      <c r="O65" s="279">
        <f>SUMPRODUCT((April!$G$15:$G$78=Lagerstyring!D65)*(April!$H$15:$H$78)*(April!$K$15:$K$78&gt;0))</f>
        <v>0</v>
      </c>
      <c r="P65" s="278">
        <f>SUMPRODUCT((Maj!$G$15:$G$82=Lagerstyring!D65)*(Maj!$H$15:$H$82)*(Maj!$I$15:$I$82&gt;0))</f>
        <v>0</v>
      </c>
      <c r="Q65" s="279">
        <f>SUMPRODUCT((Maj!$G$15:$G$82=Lagerstyring!D65)*(Maj!$H$15:$H$82)*(Maj!$K$15:$K$82&gt;0))</f>
        <v>0</v>
      </c>
      <c r="R65" s="278">
        <f>SUMPRODUCT((Juni!$G$15:$G$80=Lagerstyring!D65)*(Juni!$H$15:$H$80)*(Juni!$I$15:$I$80&gt;0))</f>
        <v>0</v>
      </c>
      <c r="S65" s="279">
        <f>SUMPRODUCT((Juni!$G$15:$G$80=Lagerstyring!D65)*(Juni!$H$15:$H$80)*(Juni!$K$15:$K$80&gt;0))</f>
        <v>0</v>
      </c>
      <c r="T65" s="278">
        <f>SUMPRODUCT((Juli!$G$15:$G$77=Lagerstyring!D65)*(Juli!$H$15:$H$77)*(Juli!$I$15:$I$77&gt;0))</f>
        <v>0</v>
      </c>
      <c r="U65" s="279">
        <f>SUMPRODUCT((Juli!$G$15:$G$77=Lagerstyring!D65)*(Juli!$H$15:$H$77)*(Juli!$K$15:$K$77&gt;0))</f>
        <v>0</v>
      </c>
      <c r="V65" s="278">
        <f>SUMPRODUCT((August!$G$15:$G$79=Lagerstyring!D65)*(August!$H$15:$H$79)*(August!$I$15:$I$79&gt;0))</f>
        <v>0</v>
      </c>
      <c r="W65" s="279">
        <f>SUMPRODUCT((August!$G$15:$G$79=Lagerstyring!D65)*(August!$H$15:$H$79)*(August!$K$15:$K$79&gt;0))</f>
        <v>0</v>
      </c>
      <c r="X65" s="278">
        <f>SUMPRODUCT((September!$G$15:$G$85=Lagerstyring!D65)*(September!$H$15:$H$85)*(September!$I$15:$I$85&gt;0))</f>
        <v>0</v>
      </c>
      <c r="Y65" s="279">
        <f>SUMPRODUCT((September!$G$15:$G$85=Lagerstyring!D65)*(September!$H$15:$H$85)*(September!$K$15:$K$85&gt;0))</f>
        <v>0</v>
      </c>
      <c r="Z65" s="278">
        <f>SUMPRODUCT((Oktober!$G$15:$G$87=Lagerstyring!D65)*(Oktober!$H$15:$H$87)*(Oktober!$I$15:$I$87&gt;0))</f>
        <v>0</v>
      </c>
      <c r="AA65" s="279">
        <f>SUMPRODUCT((Oktober!$G$15:$G$87=Lagerstyring!D65)*(Oktober!$H$15:$H$87)*(Oktober!$K$15:$K$87&gt;0))</f>
        <v>0</v>
      </c>
      <c r="AB65" s="278">
        <f>SUMPRODUCT((November!$G$15:$G$74=Lagerstyring!D65)*(November!$H$15:$H$74)*(November!$I$15:$I$74&gt;0))</f>
        <v>0</v>
      </c>
      <c r="AC65" s="279">
        <f>SUMPRODUCT((November!$G$15:$G$74=Lagerstyring!D65)*(November!$H$15:$H$74)*(November!$K$15:$K$74&gt;0))</f>
        <v>0</v>
      </c>
      <c r="AD65" s="278">
        <f>SUMPRODUCT((December!$G$15:$G$63=Lagerstyring!D65)*(December!$H$15:$H$63)*(December!$I$15:$I$63&gt;0))</f>
        <v>0</v>
      </c>
      <c r="AE65" s="224">
        <f>SUMPRODUCT((December!$G$15:$G$63=Lagerstyring!D65)*(December!$H$15:$H$63)*(December!$K$15:$K$63&gt;0))</f>
        <v>0</v>
      </c>
      <c r="AF65" s="281">
        <f t="shared" si="8"/>
        <v>0</v>
      </c>
      <c r="AG65" s="155" t="str">
        <f t="shared" si="9"/>
        <v>Skriv dine varer ind her!</v>
      </c>
      <c r="AH65" s="7"/>
    </row>
    <row r="66" spans="2:34" x14ac:dyDescent="0.2">
      <c r="B66" s="6"/>
      <c r="C66" s="187">
        <v>52</v>
      </c>
      <c r="D66" s="289" t="s">
        <v>126</v>
      </c>
      <c r="E66" s="284">
        <f t="shared" si="5"/>
        <v>0</v>
      </c>
      <c r="F66" s="154">
        <f t="shared" si="6"/>
        <v>0</v>
      </c>
      <c r="G66" s="224">
        <f t="shared" si="7"/>
        <v>0</v>
      </c>
      <c r="H66" s="154">
        <f>SUMPRODUCT((Januar!$G$15:$G$58=Lagerstyring!D66)*(Januar!$H$15:$H$58)*(Januar!$I$15:$I$58&gt;0))</f>
        <v>0</v>
      </c>
      <c r="I66" s="279">
        <f>SUMPRODUCT((Januar!$G$15:$G$58=Lagerstyring!D66)*(Januar!$H$15:$H$58)*(Januar!$K$15:$K$58&gt;0))</f>
        <v>0</v>
      </c>
      <c r="J66" s="278">
        <f>SUMPRODUCT((Februar!$G$15:$G$75=Lagerstyring!D66)*(Februar!$H$15:$H$75)*(Februar!$I$15:$I$75&gt;0))</f>
        <v>0</v>
      </c>
      <c r="K66" s="279">
        <f>SUMPRODUCT((Februar!$G$15:$G$75=Lagerstyring!D66)*(Februar!$H$15:$H$75)*(Februar!$K$15:$K$75&gt;0))</f>
        <v>0</v>
      </c>
      <c r="L66" s="278">
        <f>SUMPRODUCT((Marts!$G$15:$G$100=Lagerstyring!D66)*(Marts!$H$15:$H$100)*(Marts!$I$15:$I$100&gt;0))</f>
        <v>0</v>
      </c>
      <c r="M66" s="279">
        <f>SUMPRODUCT((Marts!$G$15:$G$100=Lagerstyring!D66)*(Marts!$H$15:$H$100)*(Marts!$K$15:$K$100&gt;0))</f>
        <v>0</v>
      </c>
      <c r="N66" s="278">
        <f>SUMPRODUCT((April!$G$15:$G$78=Lagerstyring!D66)*(April!$H$15:$H$78)*(April!$I$15:$I$78&gt;0))</f>
        <v>0</v>
      </c>
      <c r="O66" s="279">
        <f>SUMPRODUCT((April!$G$15:$G$78=Lagerstyring!D66)*(April!$H$15:$H$78)*(April!$K$15:$K$78&gt;0))</f>
        <v>0</v>
      </c>
      <c r="P66" s="278">
        <f>SUMPRODUCT((Maj!$G$15:$G$82=Lagerstyring!D66)*(Maj!$H$15:$H$82)*(Maj!$I$15:$I$82&gt;0))</f>
        <v>0</v>
      </c>
      <c r="Q66" s="279">
        <f>SUMPRODUCT((Maj!$G$15:$G$82=Lagerstyring!D66)*(Maj!$H$15:$H$82)*(Maj!$K$15:$K$82&gt;0))</f>
        <v>0</v>
      </c>
      <c r="R66" s="278">
        <f>SUMPRODUCT((Juni!$G$15:$G$80=Lagerstyring!D66)*(Juni!$H$15:$H$80)*(Juni!$I$15:$I$80&gt;0))</f>
        <v>0</v>
      </c>
      <c r="S66" s="279">
        <f>SUMPRODUCT((Juni!$G$15:$G$80=Lagerstyring!D66)*(Juni!$H$15:$H$80)*(Juni!$K$15:$K$80&gt;0))</f>
        <v>0</v>
      </c>
      <c r="T66" s="278">
        <f>SUMPRODUCT((Juli!$G$15:$G$77=Lagerstyring!D66)*(Juli!$H$15:$H$77)*(Juli!$I$15:$I$77&gt;0))</f>
        <v>0</v>
      </c>
      <c r="U66" s="279">
        <f>SUMPRODUCT((Juli!$G$15:$G$77=Lagerstyring!D66)*(Juli!$H$15:$H$77)*(Juli!$K$15:$K$77&gt;0))</f>
        <v>0</v>
      </c>
      <c r="V66" s="278">
        <f>SUMPRODUCT((August!$G$15:$G$79=Lagerstyring!D66)*(August!$H$15:$H$79)*(August!$I$15:$I$79&gt;0))</f>
        <v>0</v>
      </c>
      <c r="W66" s="279">
        <f>SUMPRODUCT((August!$G$15:$G$79=Lagerstyring!D66)*(August!$H$15:$H$79)*(August!$K$15:$K$79&gt;0))</f>
        <v>0</v>
      </c>
      <c r="X66" s="278">
        <f>SUMPRODUCT((September!$G$15:$G$85=Lagerstyring!D66)*(September!$H$15:$H$85)*(September!$I$15:$I$85&gt;0))</f>
        <v>0</v>
      </c>
      <c r="Y66" s="279">
        <f>SUMPRODUCT((September!$G$15:$G$85=Lagerstyring!D66)*(September!$H$15:$H$85)*(September!$K$15:$K$85&gt;0))</f>
        <v>0</v>
      </c>
      <c r="Z66" s="278">
        <f>SUMPRODUCT((Oktober!$G$15:$G$87=Lagerstyring!D66)*(Oktober!$H$15:$H$87)*(Oktober!$I$15:$I$87&gt;0))</f>
        <v>0</v>
      </c>
      <c r="AA66" s="279">
        <f>SUMPRODUCT((Oktober!$G$15:$G$87=Lagerstyring!D66)*(Oktober!$H$15:$H$87)*(Oktober!$K$15:$K$87&gt;0))</f>
        <v>0</v>
      </c>
      <c r="AB66" s="278">
        <f>SUMPRODUCT((November!$G$15:$G$74=Lagerstyring!D66)*(November!$H$15:$H$74)*(November!$I$15:$I$74&gt;0))</f>
        <v>0</v>
      </c>
      <c r="AC66" s="279">
        <f>SUMPRODUCT((November!$G$15:$G$74=Lagerstyring!D66)*(November!$H$15:$H$74)*(November!$K$15:$K$74&gt;0))</f>
        <v>0</v>
      </c>
      <c r="AD66" s="278">
        <f>SUMPRODUCT((December!$G$15:$G$63=Lagerstyring!D66)*(December!$H$15:$H$63)*(December!$I$15:$I$63&gt;0))</f>
        <v>0</v>
      </c>
      <c r="AE66" s="224">
        <f>SUMPRODUCT((December!$G$15:$G$63=Lagerstyring!D66)*(December!$H$15:$H$63)*(December!$K$15:$K$63&gt;0))</f>
        <v>0</v>
      </c>
      <c r="AF66" s="281">
        <f t="shared" si="8"/>
        <v>0</v>
      </c>
      <c r="AG66" s="155" t="str">
        <f t="shared" si="9"/>
        <v>Skriv dine varer ind her!</v>
      </c>
      <c r="AH66" s="7"/>
    </row>
    <row r="67" spans="2:34" x14ac:dyDescent="0.2">
      <c r="B67" s="6"/>
      <c r="C67" s="187">
        <v>53</v>
      </c>
      <c r="D67" s="289" t="s">
        <v>126</v>
      </c>
      <c r="E67" s="284">
        <f t="shared" si="5"/>
        <v>0</v>
      </c>
      <c r="F67" s="154">
        <f t="shared" si="6"/>
        <v>0</v>
      </c>
      <c r="G67" s="224">
        <f t="shared" si="7"/>
        <v>0</v>
      </c>
      <c r="H67" s="154">
        <f>SUMPRODUCT((Januar!$G$15:$G$58=Lagerstyring!D67)*(Januar!$H$15:$H$58)*(Januar!$I$15:$I$58&gt;0))</f>
        <v>0</v>
      </c>
      <c r="I67" s="279">
        <f>SUMPRODUCT((Januar!$G$15:$G$58=Lagerstyring!D67)*(Januar!$H$15:$H$58)*(Januar!$K$15:$K$58&gt;0))</f>
        <v>0</v>
      </c>
      <c r="J67" s="278">
        <f>SUMPRODUCT((Februar!$G$15:$G$75=Lagerstyring!D67)*(Februar!$H$15:$H$75)*(Februar!$I$15:$I$75&gt;0))</f>
        <v>0</v>
      </c>
      <c r="K67" s="279">
        <f>SUMPRODUCT((Februar!$G$15:$G$75=Lagerstyring!D67)*(Februar!$H$15:$H$75)*(Februar!$K$15:$K$75&gt;0))</f>
        <v>0</v>
      </c>
      <c r="L67" s="278">
        <f>SUMPRODUCT((Marts!$G$15:$G$100=Lagerstyring!D67)*(Marts!$H$15:$H$100)*(Marts!$I$15:$I$100&gt;0))</f>
        <v>0</v>
      </c>
      <c r="M67" s="279">
        <f>SUMPRODUCT((Marts!$G$15:$G$100=Lagerstyring!D67)*(Marts!$H$15:$H$100)*(Marts!$K$15:$K$100&gt;0))</f>
        <v>0</v>
      </c>
      <c r="N67" s="278">
        <f>SUMPRODUCT((April!$G$15:$G$78=Lagerstyring!D67)*(April!$H$15:$H$78)*(April!$I$15:$I$78&gt;0))</f>
        <v>0</v>
      </c>
      <c r="O67" s="279">
        <f>SUMPRODUCT((April!$G$15:$G$78=Lagerstyring!D67)*(April!$H$15:$H$78)*(April!$K$15:$K$78&gt;0))</f>
        <v>0</v>
      </c>
      <c r="P67" s="278">
        <f>SUMPRODUCT((Maj!$G$15:$G$82=Lagerstyring!D67)*(Maj!$H$15:$H$82)*(Maj!$I$15:$I$82&gt;0))</f>
        <v>0</v>
      </c>
      <c r="Q67" s="279">
        <f>SUMPRODUCT((Maj!$G$15:$G$82=Lagerstyring!D67)*(Maj!$H$15:$H$82)*(Maj!$K$15:$K$82&gt;0))</f>
        <v>0</v>
      </c>
      <c r="R67" s="278">
        <f>SUMPRODUCT((Juni!$G$15:$G$80=Lagerstyring!D67)*(Juni!$H$15:$H$80)*(Juni!$I$15:$I$80&gt;0))</f>
        <v>0</v>
      </c>
      <c r="S67" s="279">
        <f>SUMPRODUCT((Juni!$G$15:$G$80=Lagerstyring!D67)*(Juni!$H$15:$H$80)*(Juni!$K$15:$K$80&gt;0))</f>
        <v>0</v>
      </c>
      <c r="T67" s="278">
        <f>SUMPRODUCT((Juli!$G$15:$G$77=Lagerstyring!D67)*(Juli!$H$15:$H$77)*(Juli!$I$15:$I$77&gt;0))</f>
        <v>0</v>
      </c>
      <c r="U67" s="279">
        <f>SUMPRODUCT((Juli!$G$15:$G$77=Lagerstyring!D67)*(Juli!$H$15:$H$77)*(Juli!$K$15:$K$77&gt;0))</f>
        <v>0</v>
      </c>
      <c r="V67" s="278">
        <f>SUMPRODUCT((August!$G$15:$G$79=Lagerstyring!D67)*(August!$H$15:$H$79)*(August!$I$15:$I$79&gt;0))</f>
        <v>0</v>
      </c>
      <c r="W67" s="279">
        <f>SUMPRODUCT((August!$G$15:$G$79=Lagerstyring!D67)*(August!$H$15:$H$79)*(August!$K$15:$K$79&gt;0))</f>
        <v>0</v>
      </c>
      <c r="X67" s="278">
        <f>SUMPRODUCT((September!$G$15:$G$85=Lagerstyring!D67)*(September!$H$15:$H$85)*(September!$I$15:$I$85&gt;0))</f>
        <v>0</v>
      </c>
      <c r="Y67" s="279">
        <f>SUMPRODUCT((September!$G$15:$G$85=Lagerstyring!D67)*(September!$H$15:$H$85)*(September!$K$15:$K$85&gt;0))</f>
        <v>0</v>
      </c>
      <c r="Z67" s="278">
        <f>SUMPRODUCT((Oktober!$G$15:$G$87=Lagerstyring!D67)*(Oktober!$H$15:$H$87)*(Oktober!$I$15:$I$87&gt;0))</f>
        <v>0</v>
      </c>
      <c r="AA67" s="279">
        <f>SUMPRODUCT((Oktober!$G$15:$G$87=Lagerstyring!D67)*(Oktober!$H$15:$H$87)*(Oktober!$K$15:$K$87&gt;0))</f>
        <v>0</v>
      </c>
      <c r="AB67" s="278">
        <f>SUMPRODUCT((November!$G$15:$G$74=Lagerstyring!D67)*(November!$H$15:$H$74)*(November!$I$15:$I$74&gt;0))</f>
        <v>0</v>
      </c>
      <c r="AC67" s="279">
        <f>SUMPRODUCT((November!$G$15:$G$74=Lagerstyring!D67)*(November!$H$15:$H$74)*(November!$K$15:$K$74&gt;0))</f>
        <v>0</v>
      </c>
      <c r="AD67" s="278">
        <f>SUMPRODUCT((December!$G$15:$G$63=Lagerstyring!D67)*(December!$H$15:$H$63)*(December!$I$15:$I$63&gt;0))</f>
        <v>0</v>
      </c>
      <c r="AE67" s="224">
        <f>SUMPRODUCT((December!$G$15:$G$63=Lagerstyring!D67)*(December!$H$15:$H$63)*(December!$K$15:$K$63&gt;0))</f>
        <v>0</v>
      </c>
      <c r="AF67" s="281">
        <f t="shared" si="8"/>
        <v>0</v>
      </c>
      <c r="AG67" s="155" t="str">
        <f t="shared" si="9"/>
        <v>Skriv dine varer ind her!</v>
      </c>
      <c r="AH67" s="7"/>
    </row>
    <row r="68" spans="2:34" x14ac:dyDescent="0.2">
      <c r="B68" s="6"/>
      <c r="C68" s="187">
        <v>54</v>
      </c>
      <c r="D68" s="289" t="s">
        <v>126</v>
      </c>
      <c r="E68" s="284">
        <f t="shared" si="5"/>
        <v>0</v>
      </c>
      <c r="F68" s="154">
        <f t="shared" si="6"/>
        <v>0</v>
      </c>
      <c r="G68" s="224">
        <f t="shared" si="7"/>
        <v>0</v>
      </c>
      <c r="H68" s="154">
        <f>SUMPRODUCT((Januar!$G$15:$G$58=Lagerstyring!D68)*(Januar!$H$15:$H$58)*(Januar!$I$15:$I$58&gt;0))</f>
        <v>0</v>
      </c>
      <c r="I68" s="279">
        <f>SUMPRODUCT((Januar!$G$15:$G$58=Lagerstyring!D68)*(Januar!$H$15:$H$58)*(Januar!$K$15:$K$58&gt;0))</f>
        <v>0</v>
      </c>
      <c r="J68" s="278">
        <f>SUMPRODUCT((Februar!$G$15:$G$75=Lagerstyring!D68)*(Februar!$H$15:$H$75)*(Februar!$I$15:$I$75&gt;0))</f>
        <v>0</v>
      </c>
      <c r="K68" s="279">
        <f>SUMPRODUCT((Februar!$G$15:$G$75=Lagerstyring!D68)*(Februar!$H$15:$H$75)*(Februar!$K$15:$K$75&gt;0))</f>
        <v>0</v>
      </c>
      <c r="L68" s="278">
        <f>SUMPRODUCT((Marts!$G$15:$G$100=Lagerstyring!D68)*(Marts!$H$15:$H$100)*(Marts!$I$15:$I$100&gt;0))</f>
        <v>0</v>
      </c>
      <c r="M68" s="279">
        <f>SUMPRODUCT((Marts!$G$15:$G$100=Lagerstyring!D68)*(Marts!$H$15:$H$100)*(Marts!$K$15:$K$100&gt;0))</f>
        <v>0</v>
      </c>
      <c r="N68" s="278">
        <f>SUMPRODUCT((April!$G$15:$G$78=Lagerstyring!D68)*(April!$H$15:$H$78)*(April!$I$15:$I$78&gt;0))</f>
        <v>0</v>
      </c>
      <c r="O68" s="279">
        <f>SUMPRODUCT((April!$G$15:$G$78=Lagerstyring!D68)*(April!$H$15:$H$78)*(April!$K$15:$K$78&gt;0))</f>
        <v>0</v>
      </c>
      <c r="P68" s="278">
        <f>SUMPRODUCT((Maj!$G$15:$G$82=Lagerstyring!D68)*(Maj!$H$15:$H$82)*(Maj!$I$15:$I$82&gt;0))</f>
        <v>0</v>
      </c>
      <c r="Q68" s="279">
        <f>SUMPRODUCT((Maj!$G$15:$G$82=Lagerstyring!D68)*(Maj!$H$15:$H$82)*(Maj!$K$15:$K$82&gt;0))</f>
        <v>0</v>
      </c>
      <c r="R68" s="278">
        <f>SUMPRODUCT((Juni!$G$15:$G$80=Lagerstyring!D68)*(Juni!$H$15:$H$80)*(Juni!$I$15:$I$80&gt;0))</f>
        <v>0</v>
      </c>
      <c r="S68" s="279">
        <f>SUMPRODUCT((Juni!$G$15:$G$80=Lagerstyring!D68)*(Juni!$H$15:$H$80)*(Juni!$K$15:$K$80&gt;0))</f>
        <v>0</v>
      </c>
      <c r="T68" s="278">
        <f>SUMPRODUCT((Juli!$G$15:$G$77=Lagerstyring!D68)*(Juli!$H$15:$H$77)*(Juli!$I$15:$I$77&gt;0))</f>
        <v>0</v>
      </c>
      <c r="U68" s="279">
        <f>SUMPRODUCT((Juli!$G$15:$G$77=Lagerstyring!D68)*(Juli!$H$15:$H$77)*(Juli!$K$15:$K$77&gt;0))</f>
        <v>0</v>
      </c>
      <c r="V68" s="278">
        <f>SUMPRODUCT((August!$G$15:$G$79=Lagerstyring!D68)*(August!$H$15:$H$79)*(August!$I$15:$I$79&gt;0))</f>
        <v>0</v>
      </c>
      <c r="W68" s="279">
        <f>SUMPRODUCT((August!$G$15:$G$79=Lagerstyring!D68)*(August!$H$15:$H$79)*(August!$K$15:$K$79&gt;0))</f>
        <v>0</v>
      </c>
      <c r="X68" s="278">
        <f>SUMPRODUCT((September!$G$15:$G$85=Lagerstyring!D68)*(September!$H$15:$H$85)*(September!$I$15:$I$85&gt;0))</f>
        <v>0</v>
      </c>
      <c r="Y68" s="279">
        <f>SUMPRODUCT((September!$G$15:$G$85=Lagerstyring!D68)*(September!$H$15:$H$85)*(September!$K$15:$K$85&gt;0))</f>
        <v>0</v>
      </c>
      <c r="Z68" s="278">
        <f>SUMPRODUCT((Oktober!$G$15:$G$87=Lagerstyring!D68)*(Oktober!$H$15:$H$87)*(Oktober!$I$15:$I$87&gt;0))</f>
        <v>0</v>
      </c>
      <c r="AA68" s="279">
        <f>SUMPRODUCT((Oktober!$G$15:$G$87=Lagerstyring!D68)*(Oktober!$H$15:$H$87)*(Oktober!$K$15:$K$87&gt;0))</f>
        <v>0</v>
      </c>
      <c r="AB68" s="278">
        <f>SUMPRODUCT((November!$G$15:$G$74=Lagerstyring!D68)*(November!$H$15:$H$74)*(November!$I$15:$I$74&gt;0))</f>
        <v>0</v>
      </c>
      <c r="AC68" s="279">
        <f>SUMPRODUCT((November!$G$15:$G$74=Lagerstyring!D68)*(November!$H$15:$H$74)*(November!$K$15:$K$74&gt;0))</f>
        <v>0</v>
      </c>
      <c r="AD68" s="278">
        <f>SUMPRODUCT((December!$G$15:$G$63=Lagerstyring!D68)*(December!$H$15:$H$63)*(December!$I$15:$I$63&gt;0))</f>
        <v>0</v>
      </c>
      <c r="AE68" s="224">
        <f>SUMPRODUCT((December!$G$15:$G$63=Lagerstyring!D68)*(December!$H$15:$H$63)*(December!$K$15:$K$63&gt;0))</f>
        <v>0</v>
      </c>
      <c r="AF68" s="281">
        <f t="shared" si="8"/>
        <v>0</v>
      </c>
      <c r="AG68" s="155" t="str">
        <f t="shared" si="9"/>
        <v>Skriv dine varer ind her!</v>
      </c>
      <c r="AH68" s="7"/>
    </row>
    <row r="69" spans="2:34" x14ac:dyDescent="0.2">
      <c r="B69" s="6"/>
      <c r="C69" s="187">
        <v>55</v>
      </c>
      <c r="D69" s="289" t="s">
        <v>126</v>
      </c>
      <c r="E69" s="284">
        <f t="shared" si="5"/>
        <v>0</v>
      </c>
      <c r="F69" s="154">
        <f t="shared" si="6"/>
        <v>0</v>
      </c>
      <c r="G69" s="224">
        <f t="shared" si="7"/>
        <v>0</v>
      </c>
      <c r="H69" s="154">
        <f>SUMPRODUCT((Januar!$G$15:$G$58=Lagerstyring!D69)*(Januar!$H$15:$H$58)*(Januar!$I$15:$I$58&gt;0))</f>
        <v>0</v>
      </c>
      <c r="I69" s="279">
        <f>SUMPRODUCT((Januar!$G$15:$G$58=Lagerstyring!D69)*(Januar!$H$15:$H$58)*(Januar!$K$15:$K$58&gt;0))</f>
        <v>0</v>
      </c>
      <c r="J69" s="278">
        <f>SUMPRODUCT((Februar!$G$15:$G$75=Lagerstyring!D69)*(Februar!$H$15:$H$75)*(Februar!$I$15:$I$75&gt;0))</f>
        <v>0</v>
      </c>
      <c r="K69" s="279">
        <f>SUMPRODUCT((Februar!$G$15:$G$75=Lagerstyring!D69)*(Februar!$H$15:$H$75)*(Februar!$K$15:$K$75&gt;0))</f>
        <v>0</v>
      </c>
      <c r="L69" s="278">
        <f>SUMPRODUCT((Marts!$G$15:$G$100=Lagerstyring!D69)*(Marts!$H$15:$H$100)*(Marts!$I$15:$I$100&gt;0))</f>
        <v>0</v>
      </c>
      <c r="M69" s="279">
        <f>SUMPRODUCT((Marts!$G$15:$G$100=Lagerstyring!D69)*(Marts!$H$15:$H$100)*(Marts!$K$15:$K$100&gt;0))</f>
        <v>0</v>
      </c>
      <c r="N69" s="278">
        <f>SUMPRODUCT((April!$G$15:$G$78=Lagerstyring!D69)*(April!$H$15:$H$78)*(April!$I$15:$I$78&gt;0))</f>
        <v>0</v>
      </c>
      <c r="O69" s="279">
        <f>SUMPRODUCT((April!$G$15:$G$78=Lagerstyring!D69)*(April!$H$15:$H$78)*(April!$K$15:$K$78&gt;0))</f>
        <v>0</v>
      </c>
      <c r="P69" s="278">
        <f>SUMPRODUCT((Maj!$G$15:$G$82=Lagerstyring!D69)*(Maj!$H$15:$H$82)*(Maj!$I$15:$I$82&gt;0))</f>
        <v>0</v>
      </c>
      <c r="Q69" s="279">
        <f>SUMPRODUCT((Maj!$G$15:$G$82=Lagerstyring!D69)*(Maj!$H$15:$H$82)*(Maj!$K$15:$K$82&gt;0))</f>
        <v>0</v>
      </c>
      <c r="R69" s="278">
        <f>SUMPRODUCT((Juni!$G$15:$G$80=Lagerstyring!D69)*(Juni!$H$15:$H$80)*(Juni!$I$15:$I$80&gt;0))</f>
        <v>0</v>
      </c>
      <c r="S69" s="279">
        <f>SUMPRODUCT((Juni!$G$15:$G$80=Lagerstyring!D69)*(Juni!$H$15:$H$80)*(Juni!$K$15:$K$80&gt;0))</f>
        <v>0</v>
      </c>
      <c r="T69" s="278">
        <f>SUMPRODUCT((Juli!$G$15:$G$77=Lagerstyring!D69)*(Juli!$H$15:$H$77)*(Juli!$I$15:$I$77&gt;0))</f>
        <v>0</v>
      </c>
      <c r="U69" s="279">
        <f>SUMPRODUCT((Juli!$G$15:$G$77=Lagerstyring!D69)*(Juli!$H$15:$H$77)*(Juli!$K$15:$K$77&gt;0))</f>
        <v>0</v>
      </c>
      <c r="V69" s="278">
        <f>SUMPRODUCT((August!$G$15:$G$79=Lagerstyring!D69)*(August!$H$15:$H$79)*(August!$I$15:$I$79&gt;0))</f>
        <v>0</v>
      </c>
      <c r="W69" s="279">
        <f>SUMPRODUCT((August!$G$15:$G$79=Lagerstyring!D69)*(August!$H$15:$H$79)*(August!$K$15:$K$79&gt;0))</f>
        <v>0</v>
      </c>
      <c r="X69" s="278">
        <f>SUMPRODUCT((September!$G$15:$G$85=Lagerstyring!D69)*(September!$H$15:$H$85)*(September!$I$15:$I$85&gt;0))</f>
        <v>0</v>
      </c>
      <c r="Y69" s="279">
        <f>SUMPRODUCT((September!$G$15:$G$85=Lagerstyring!D69)*(September!$H$15:$H$85)*(September!$K$15:$K$85&gt;0))</f>
        <v>0</v>
      </c>
      <c r="Z69" s="278">
        <f>SUMPRODUCT((Oktober!$G$15:$G$87=Lagerstyring!D69)*(Oktober!$H$15:$H$87)*(Oktober!$I$15:$I$87&gt;0))</f>
        <v>0</v>
      </c>
      <c r="AA69" s="279">
        <f>SUMPRODUCT((Oktober!$G$15:$G$87=Lagerstyring!D69)*(Oktober!$H$15:$H$87)*(Oktober!$K$15:$K$87&gt;0))</f>
        <v>0</v>
      </c>
      <c r="AB69" s="278">
        <f>SUMPRODUCT((November!$G$15:$G$74=Lagerstyring!D69)*(November!$H$15:$H$74)*(November!$I$15:$I$74&gt;0))</f>
        <v>0</v>
      </c>
      <c r="AC69" s="279">
        <f>SUMPRODUCT((November!$G$15:$G$74=Lagerstyring!D69)*(November!$H$15:$H$74)*(November!$K$15:$K$74&gt;0))</f>
        <v>0</v>
      </c>
      <c r="AD69" s="278">
        <f>SUMPRODUCT((December!$G$15:$G$63=Lagerstyring!D69)*(December!$H$15:$H$63)*(December!$I$15:$I$63&gt;0))</f>
        <v>0</v>
      </c>
      <c r="AE69" s="224">
        <f>SUMPRODUCT((December!$G$15:$G$63=Lagerstyring!D69)*(December!$H$15:$H$63)*(December!$K$15:$K$63&gt;0))</f>
        <v>0</v>
      </c>
      <c r="AF69" s="281">
        <f t="shared" si="8"/>
        <v>0</v>
      </c>
      <c r="AG69" s="155" t="str">
        <f t="shared" si="9"/>
        <v>Skriv dine varer ind her!</v>
      </c>
      <c r="AH69" s="7"/>
    </row>
    <row r="70" spans="2:34" x14ac:dyDescent="0.2">
      <c r="B70" s="6"/>
      <c r="C70" s="187">
        <v>56</v>
      </c>
      <c r="D70" s="289" t="s">
        <v>126</v>
      </c>
      <c r="E70" s="284">
        <f t="shared" si="5"/>
        <v>0</v>
      </c>
      <c r="F70" s="154">
        <f t="shared" si="6"/>
        <v>0</v>
      </c>
      <c r="G70" s="224">
        <f t="shared" si="7"/>
        <v>0</v>
      </c>
      <c r="H70" s="154">
        <f>SUMPRODUCT((Januar!$G$15:$G$58=Lagerstyring!D70)*(Januar!$H$15:$H$58)*(Januar!$I$15:$I$58&gt;0))</f>
        <v>0</v>
      </c>
      <c r="I70" s="279">
        <f>SUMPRODUCT((Januar!$G$15:$G$58=Lagerstyring!D70)*(Januar!$H$15:$H$58)*(Januar!$K$15:$K$58&gt;0))</f>
        <v>0</v>
      </c>
      <c r="J70" s="278">
        <f>SUMPRODUCT((Februar!$G$15:$G$75=Lagerstyring!D70)*(Februar!$H$15:$H$75)*(Februar!$I$15:$I$75&gt;0))</f>
        <v>0</v>
      </c>
      <c r="K70" s="279">
        <f>SUMPRODUCT((Februar!$G$15:$G$75=Lagerstyring!D70)*(Februar!$H$15:$H$75)*(Februar!$K$15:$K$75&gt;0))</f>
        <v>0</v>
      </c>
      <c r="L70" s="278">
        <f>SUMPRODUCT((Marts!$G$15:$G$100=Lagerstyring!D70)*(Marts!$H$15:$H$100)*(Marts!$I$15:$I$100&gt;0))</f>
        <v>0</v>
      </c>
      <c r="M70" s="279">
        <f>SUMPRODUCT((Marts!$G$15:$G$100=Lagerstyring!D70)*(Marts!$H$15:$H$100)*(Marts!$K$15:$K$100&gt;0))</f>
        <v>0</v>
      </c>
      <c r="N70" s="278">
        <f>SUMPRODUCT((April!$G$15:$G$78=Lagerstyring!D70)*(April!$H$15:$H$78)*(April!$I$15:$I$78&gt;0))</f>
        <v>0</v>
      </c>
      <c r="O70" s="279">
        <f>SUMPRODUCT((April!$G$15:$G$78=Lagerstyring!D70)*(April!$H$15:$H$78)*(April!$K$15:$K$78&gt;0))</f>
        <v>0</v>
      </c>
      <c r="P70" s="278">
        <f>SUMPRODUCT((Maj!$G$15:$G$82=Lagerstyring!D70)*(Maj!$H$15:$H$82)*(Maj!$I$15:$I$82&gt;0))</f>
        <v>0</v>
      </c>
      <c r="Q70" s="279">
        <f>SUMPRODUCT((Maj!$G$15:$G$82=Lagerstyring!D70)*(Maj!$H$15:$H$82)*(Maj!$K$15:$K$82&gt;0))</f>
        <v>0</v>
      </c>
      <c r="R70" s="278">
        <f>SUMPRODUCT((Juni!$G$15:$G$80=Lagerstyring!D70)*(Juni!$H$15:$H$80)*(Juni!$I$15:$I$80&gt;0))</f>
        <v>0</v>
      </c>
      <c r="S70" s="279">
        <f>SUMPRODUCT((Juni!$G$15:$G$80=Lagerstyring!D70)*(Juni!$H$15:$H$80)*(Juni!$K$15:$K$80&gt;0))</f>
        <v>0</v>
      </c>
      <c r="T70" s="278">
        <f>SUMPRODUCT((Juli!$G$15:$G$77=Lagerstyring!D70)*(Juli!$H$15:$H$77)*(Juli!$I$15:$I$77&gt;0))</f>
        <v>0</v>
      </c>
      <c r="U70" s="279">
        <f>SUMPRODUCT((Juli!$G$15:$G$77=Lagerstyring!D70)*(Juli!$H$15:$H$77)*(Juli!$K$15:$K$77&gt;0))</f>
        <v>0</v>
      </c>
      <c r="V70" s="278">
        <f>SUMPRODUCT((August!$G$15:$G$79=Lagerstyring!D70)*(August!$H$15:$H$79)*(August!$I$15:$I$79&gt;0))</f>
        <v>0</v>
      </c>
      <c r="W70" s="279">
        <f>SUMPRODUCT((August!$G$15:$G$79=Lagerstyring!D70)*(August!$H$15:$H$79)*(August!$K$15:$K$79&gt;0))</f>
        <v>0</v>
      </c>
      <c r="X70" s="278">
        <f>SUMPRODUCT((September!$G$15:$G$85=Lagerstyring!D70)*(September!$H$15:$H$85)*(September!$I$15:$I$85&gt;0))</f>
        <v>0</v>
      </c>
      <c r="Y70" s="279">
        <f>SUMPRODUCT((September!$G$15:$G$85=Lagerstyring!D70)*(September!$H$15:$H$85)*(September!$K$15:$K$85&gt;0))</f>
        <v>0</v>
      </c>
      <c r="Z70" s="278">
        <f>SUMPRODUCT((Oktober!$G$15:$G$87=Lagerstyring!D70)*(Oktober!$H$15:$H$87)*(Oktober!$I$15:$I$87&gt;0))</f>
        <v>0</v>
      </c>
      <c r="AA70" s="279">
        <f>SUMPRODUCT((Oktober!$G$15:$G$87=Lagerstyring!D70)*(Oktober!$H$15:$H$87)*(Oktober!$K$15:$K$87&gt;0))</f>
        <v>0</v>
      </c>
      <c r="AB70" s="278">
        <f>SUMPRODUCT((November!$G$15:$G$74=Lagerstyring!D70)*(November!$H$15:$H$74)*(November!$I$15:$I$74&gt;0))</f>
        <v>0</v>
      </c>
      <c r="AC70" s="279">
        <f>SUMPRODUCT((November!$G$15:$G$74=Lagerstyring!D70)*(November!$H$15:$H$74)*(November!$K$15:$K$74&gt;0))</f>
        <v>0</v>
      </c>
      <c r="AD70" s="278">
        <f>SUMPRODUCT((December!$G$15:$G$63=Lagerstyring!D70)*(December!$H$15:$H$63)*(December!$I$15:$I$63&gt;0))</f>
        <v>0</v>
      </c>
      <c r="AE70" s="224">
        <f>SUMPRODUCT((December!$G$15:$G$63=Lagerstyring!D70)*(December!$H$15:$H$63)*(December!$K$15:$K$63&gt;0))</f>
        <v>0</v>
      </c>
      <c r="AF70" s="281">
        <f t="shared" si="8"/>
        <v>0</v>
      </c>
      <c r="AG70" s="155" t="str">
        <f t="shared" si="9"/>
        <v>Skriv dine varer ind her!</v>
      </c>
      <c r="AH70" s="7"/>
    </row>
    <row r="71" spans="2:34" x14ac:dyDescent="0.2">
      <c r="B71" s="6"/>
      <c r="C71" s="187">
        <v>57</v>
      </c>
      <c r="D71" s="289" t="s">
        <v>126</v>
      </c>
      <c r="E71" s="284">
        <f t="shared" si="5"/>
        <v>0</v>
      </c>
      <c r="F71" s="154">
        <f t="shared" si="6"/>
        <v>0</v>
      </c>
      <c r="G71" s="224">
        <f t="shared" si="7"/>
        <v>0</v>
      </c>
      <c r="H71" s="154">
        <f>SUMPRODUCT((Januar!$G$15:$G$58=Lagerstyring!D71)*(Januar!$H$15:$H$58)*(Januar!$I$15:$I$58&gt;0))</f>
        <v>0</v>
      </c>
      <c r="I71" s="279">
        <f>SUMPRODUCT((Januar!$G$15:$G$58=Lagerstyring!D71)*(Januar!$H$15:$H$58)*(Januar!$K$15:$K$58&gt;0))</f>
        <v>0</v>
      </c>
      <c r="J71" s="278">
        <f>SUMPRODUCT((Februar!$G$15:$G$75=Lagerstyring!D71)*(Februar!$H$15:$H$75)*(Februar!$I$15:$I$75&gt;0))</f>
        <v>0</v>
      </c>
      <c r="K71" s="279">
        <f>SUMPRODUCT((Februar!$G$15:$G$75=Lagerstyring!D71)*(Februar!$H$15:$H$75)*(Februar!$K$15:$K$75&gt;0))</f>
        <v>0</v>
      </c>
      <c r="L71" s="278">
        <f>SUMPRODUCT((Marts!$G$15:$G$100=Lagerstyring!D71)*(Marts!$H$15:$H$100)*(Marts!$I$15:$I$100&gt;0))</f>
        <v>0</v>
      </c>
      <c r="M71" s="279">
        <f>SUMPRODUCT((Marts!$G$15:$G$100=Lagerstyring!D71)*(Marts!$H$15:$H$100)*(Marts!$K$15:$K$100&gt;0))</f>
        <v>0</v>
      </c>
      <c r="N71" s="278">
        <f>SUMPRODUCT((April!$G$15:$G$78=Lagerstyring!D71)*(April!$H$15:$H$78)*(April!$I$15:$I$78&gt;0))</f>
        <v>0</v>
      </c>
      <c r="O71" s="279">
        <f>SUMPRODUCT((April!$G$15:$G$78=Lagerstyring!D71)*(April!$H$15:$H$78)*(April!$K$15:$K$78&gt;0))</f>
        <v>0</v>
      </c>
      <c r="P71" s="278">
        <f>SUMPRODUCT((Maj!$G$15:$G$82=Lagerstyring!D71)*(Maj!$H$15:$H$82)*(Maj!$I$15:$I$82&gt;0))</f>
        <v>0</v>
      </c>
      <c r="Q71" s="279">
        <f>SUMPRODUCT((Maj!$G$15:$G$82=Lagerstyring!D71)*(Maj!$H$15:$H$82)*(Maj!$K$15:$K$82&gt;0))</f>
        <v>0</v>
      </c>
      <c r="R71" s="278">
        <f>SUMPRODUCT((Juni!$G$15:$G$80=Lagerstyring!D71)*(Juni!$H$15:$H$80)*(Juni!$I$15:$I$80&gt;0))</f>
        <v>0</v>
      </c>
      <c r="S71" s="279">
        <f>SUMPRODUCT((Juni!$G$15:$G$80=Lagerstyring!D71)*(Juni!$H$15:$H$80)*(Juni!$K$15:$K$80&gt;0))</f>
        <v>0</v>
      </c>
      <c r="T71" s="278">
        <f>SUMPRODUCT((Juli!$G$15:$G$77=Lagerstyring!D71)*(Juli!$H$15:$H$77)*(Juli!$I$15:$I$77&gt;0))</f>
        <v>0</v>
      </c>
      <c r="U71" s="279">
        <f>SUMPRODUCT((Juli!$G$15:$G$77=Lagerstyring!D71)*(Juli!$H$15:$H$77)*(Juli!$K$15:$K$77&gt;0))</f>
        <v>0</v>
      </c>
      <c r="V71" s="278">
        <f>SUMPRODUCT((August!$G$15:$G$79=Lagerstyring!D71)*(August!$H$15:$H$79)*(August!$I$15:$I$79&gt;0))</f>
        <v>0</v>
      </c>
      <c r="W71" s="279">
        <f>SUMPRODUCT((August!$G$15:$G$79=Lagerstyring!D71)*(August!$H$15:$H$79)*(August!$K$15:$K$79&gt;0))</f>
        <v>0</v>
      </c>
      <c r="X71" s="278">
        <f>SUMPRODUCT((September!$G$15:$G$85=Lagerstyring!D71)*(September!$H$15:$H$85)*(September!$I$15:$I$85&gt;0))</f>
        <v>0</v>
      </c>
      <c r="Y71" s="279">
        <f>SUMPRODUCT((September!$G$15:$G$85=Lagerstyring!D71)*(September!$H$15:$H$85)*(September!$K$15:$K$85&gt;0))</f>
        <v>0</v>
      </c>
      <c r="Z71" s="278">
        <f>SUMPRODUCT((Oktober!$G$15:$G$87=Lagerstyring!D71)*(Oktober!$H$15:$H$87)*(Oktober!$I$15:$I$87&gt;0))</f>
        <v>0</v>
      </c>
      <c r="AA71" s="279">
        <f>SUMPRODUCT((Oktober!$G$15:$G$87=Lagerstyring!D71)*(Oktober!$H$15:$H$87)*(Oktober!$K$15:$K$87&gt;0))</f>
        <v>0</v>
      </c>
      <c r="AB71" s="278">
        <f>SUMPRODUCT((November!$G$15:$G$74=Lagerstyring!D71)*(November!$H$15:$H$74)*(November!$I$15:$I$74&gt;0))</f>
        <v>0</v>
      </c>
      <c r="AC71" s="279">
        <f>SUMPRODUCT((November!$G$15:$G$74=Lagerstyring!D71)*(November!$H$15:$H$74)*(November!$K$15:$K$74&gt;0))</f>
        <v>0</v>
      </c>
      <c r="AD71" s="278">
        <f>SUMPRODUCT((December!$G$15:$G$63=Lagerstyring!D71)*(December!$H$15:$H$63)*(December!$I$15:$I$63&gt;0))</f>
        <v>0</v>
      </c>
      <c r="AE71" s="224">
        <f>SUMPRODUCT((December!$G$15:$G$63=Lagerstyring!D71)*(December!$H$15:$H$63)*(December!$K$15:$K$63&gt;0))</f>
        <v>0</v>
      </c>
      <c r="AF71" s="281">
        <f t="shared" si="8"/>
        <v>0</v>
      </c>
      <c r="AG71" s="155" t="str">
        <f t="shared" si="9"/>
        <v>Skriv dine varer ind her!</v>
      </c>
      <c r="AH71" s="7"/>
    </row>
    <row r="72" spans="2:34" x14ac:dyDescent="0.2">
      <c r="B72" s="6"/>
      <c r="C72" s="187">
        <v>58</v>
      </c>
      <c r="D72" s="289" t="s">
        <v>126</v>
      </c>
      <c r="E72" s="284">
        <f t="shared" si="5"/>
        <v>0</v>
      </c>
      <c r="F72" s="154">
        <f t="shared" si="6"/>
        <v>0</v>
      </c>
      <c r="G72" s="224">
        <f t="shared" si="7"/>
        <v>0</v>
      </c>
      <c r="H72" s="154">
        <f>SUMPRODUCT((Januar!$G$15:$G$58=Lagerstyring!D72)*(Januar!$H$15:$H$58)*(Januar!$I$15:$I$58&gt;0))</f>
        <v>0</v>
      </c>
      <c r="I72" s="279">
        <f>SUMPRODUCT((Januar!$G$15:$G$58=Lagerstyring!D72)*(Januar!$H$15:$H$58)*(Januar!$K$15:$K$58&gt;0))</f>
        <v>0</v>
      </c>
      <c r="J72" s="278">
        <f>SUMPRODUCT((Februar!$G$15:$G$75=Lagerstyring!D72)*(Februar!$H$15:$H$75)*(Februar!$I$15:$I$75&gt;0))</f>
        <v>0</v>
      </c>
      <c r="K72" s="279">
        <f>SUMPRODUCT((Februar!$G$15:$G$75=Lagerstyring!D72)*(Februar!$H$15:$H$75)*(Februar!$K$15:$K$75&gt;0))</f>
        <v>0</v>
      </c>
      <c r="L72" s="278">
        <f>SUMPRODUCT((Marts!$G$15:$G$100=Lagerstyring!D72)*(Marts!$H$15:$H$100)*(Marts!$I$15:$I$100&gt;0))</f>
        <v>0</v>
      </c>
      <c r="M72" s="279">
        <f>SUMPRODUCT((Marts!$G$15:$G$100=Lagerstyring!D72)*(Marts!$H$15:$H$100)*(Marts!$K$15:$K$100&gt;0))</f>
        <v>0</v>
      </c>
      <c r="N72" s="278">
        <f>SUMPRODUCT((April!$G$15:$G$78=Lagerstyring!D72)*(April!$H$15:$H$78)*(April!$I$15:$I$78&gt;0))</f>
        <v>0</v>
      </c>
      <c r="O72" s="279">
        <f>SUMPRODUCT((April!$G$15:$G$78=Lagerstyring!D72)*(April!$H$15:$H$78)*(April!$K$15:$K$78&gt;0))</f>
        <v>0</v>
      </c>
      <c r="P72" s="278">
        <f>SUMPRODUCT((Maj!$G$15:$G$82=Lagerstyring!D72)*(Maj!$H$15:$H$82)*(Maj!$I$15:$I$82&gt;0))</f>
        <v>0</v>
      </c>
      <c r="Q72" s="279">
        <f>SUMPRODUCT((Maj!$G$15:$G$82=Lagerstyring!D72)*(Maj!$H$15:$H$82)*(Maj!$K$15:$K$82&gt;0))</f>
        <v>0</v>
      </c>
      <c r="R72" s="278">
        <f>SUMPRODUCT((Juni!$G$15:$G$80=Lagerstyring!D72)*(Juni!$H$15:$H$80)*(Juni!$I$15:$I$80&gt;0))</f>
        <v>0</v>
      </c>
      <c r="S72" s="279">
        <f>SUMPRODUCT((Juni!$G$15:$G$80=Lagerstyring!D72)*(Juni!$H$15:$H$80)*(Juni!$K$15:$K$80&gt;0))</f>
        <v>0</v>
      </c>
      <c r="T72" s="278">
        <f>SUMPRODUCT((Juli!$G$15:$G$77=Lagerstyring!D72)*(Juli!$H$15:$H$77)*(Juli!$I$15:$I$77&gt;0))</f>
        <v>0</v>
      </c>
      <c r="U72" s="279">
        <f>SUMPRODUCT((Juli!$G$15:$G$77=Lagerstyring!D72)*(Juli!$H$15:$H$77)*(Juli!$K$15:$K$77&gt;0))</f>
        <v>0</v>
      </c>
      <c r="V72" s="278">
        <f>SUMPRODUCT((August!$G$15:$G$79=Lagerstyring!D72)*(August!$H$15:$H$79)*(August!$I$15:$I$79&gt;0))</f>
        <v>0</v>
      </c>
      <c r="W72" s="279">
        <f>SUMPRODUCT((August!$G$15:$G$79=Lagerstyring!D72)*(August!$H$15:$H$79)*(August!$K$15:$K$79&gt;0))</f>
        <v>0</v>
      </c>
      <c r="X72" s="278">
        <f>SUMPRODUCT((September!$G$15:$G$85=Lagerstyring!D72)*(September!$H$15:$H$85)*(September!$I$15:$I$85&gt;0))</f>
        <v>0</v>
      </c>
      <c r="Y72" s="279">
        <f>SUMPRODUCT((September!$G$15:$G$85=Lagerstyring!D72)*(September!$H$15:$H$85)*(September!$K$15:$K$85&gt;0))</f>
        <v>0</v>
      </c>
      <c r="Z72" s="278">
        <f>SUMPRODUCT((Oktober!$G$15:$G$87=Lagerstyring!D72)*(Oktober!$H$15:$H$87)*(Oktober!$I$15:$I$87&gt;0))</f>
        <v>0</v>
      </c>
      <c r="AA72" s="279">
        <f>SUMPRODUCT((Oktober!$G$15:$G$87=Lagerstyring!D72)*(Oktober!$H$15:$H$87)*(Oktober!$K$15:$K$87&gt;0))</f>
        <v>0</v>
      </c>
      <c r="AB72" s="278">
        <f>SUMPRODUCT((November!$G$15:$G$74=Lagerstyring!D72)*(November!$H$15:$H$74)*(November!$I$15:$I$74&gt;0))</f>
        <v>0</v>
      </c>
      <c r="AC72" s="279">
        <f>SUMPRODUCT((November!$G$15:$G$74=Lagerstyring!D72)*(November!$H$15:$H$74)*(November!$K$15:$K$74&gt;0))</f>
        <v>0</v>
      </c>
      <c r="AD72" s="278">
        <f>SUMPRODUCT((December!$G$15:$G$63=Lagerstyring!D72)*(December!$H$15:$H$63)*(December!$I$15:$I$63&gt;0))</f>
        <v>0</v>
      </c>
      <c r="AE72" s="224">
        <f>SUMPRODUCT((December!$G$15:$G$63=Lagerstyring!D72)*(December!$H$15:$H$63)*(December!$K$15:$K$63&gt;0))</f>
        <v>0</v>
      </c>
      <c r="AF72" s="281">
        <f t="shared" si="8"/>
        <v>0</v>
      </c>
      <c r="AG72" s="155" t="str">
        <f t="shared" si="9"/>
        <v>Skriv dine varer ind her!</v>
      </c>
      <c r="AH72" s="7"/>
    </row>
    <row r="73" spans="2:34" x14ac:dyDescent="0.2">
      <c r="B73" s="6"/>
      <c r="C73" s="187">
        <v>59</v>
      </c>
      <c r="D73" s="289" t="s">
        <v>126</v>
      </c>
      <c r="E73" s="284">
        <f t="shared" si="5"/>
        <v>0</v>
      </c>
      <c r="F73" s="154">
        <f t="shared" si="6"/>
        <v>0</v>
      </c>
      <c r="G73" s="224">
        <f t="shared" si="7"/>
        <v>0</v>
      </c>
      <c r="H73" s="154">
        <f>SUMPRODUCT((Januar!$G$15:$G$58=Lagerstyring!D73)*(Januar!$H$15:$H$58)*(Januar!$I$15:$I$58&gt;0))</f>
        <v>0</v>
      </c>
      <c r="I73" s="279">
        <f>SUMPRODUCT((Januar!$G$15:$G$58=Lagerstyring!D73)*(Januar!$H$15:$H$58)*(Januar!$K$15:$K$58&gt;0))</f>
        <v>0</v>
      </c>
      <c r="J73" s="278">
        <f>SUMPRODUCT((Februar!$G$15:$G$75=Lagerstyring!D73)*(Februar!$H$15:$H$75)*(Februar!$I$15:$I$75&gt;0))</f>
        <v>0</v>
      </c>
      <c r="K73" s="279">
        <f>SUMPRODUCT((Februar!$G$15:$G$75=Lagerstyring!D73)*(Februar!$H$15:$H$75)*(Februar!$K$15:$K$75&gt;0))</f>
        <v>0</v>
      </c>
      <c r="L73" s="278">
        <f>SUMPRODUCT((Marts!$G$15:$G$100=Lagerstyring!D73)*(Marts!$H$15:$H$100)*(Marts!$I$15:$I$100&gt;0))</f>
        <v>0</v>
      </c>
      <c r="M73" s="279">
        <f>SUMPRODUCT((Marts!$G$15:$G$100=Lagerstyring!D73)*(Marts!$H$15:$H$100)*(Marts!$K$15:$K$100&gt;0))</f>
        <v>0</v>
      </c>
      <c r="N73" s="278">
        <f>SUMPRODUCT((April!$G$15:$G$78=Lagerstyring!D73)*(April!$H$15:$H$78)*(April!$I$15:$I$78&gt;0))</f>
        <v>0</v>
      </c>
      <c r="O73" s="279">
        <f>SUMPRODUCT((April!$G$15:$G$78=Lagerstyring!D73)*(April!$H$15:$H$78)*(April!$K$15:$K$78&gt;0))</f>
        <v>0</v>
      </c>
      <c r="P73" s="278">
        <f>SUMPRODUCT((Maj!$G$15:$G$82=Lagerstyring!D73)*(Maj!$H$15:$H$82)*(Maj!$I$15:$I$82&gt;0))</f>
        <v>0</v>
      </c>
      <c r="Q73" s="279">
        <f>SUMPRODUCT((Maj!$G$15:$G$82=Lagerstyring!D73)*(Maj!$H$15:$H$82)*(Maj!$K$15:$K$82&gt;0))</f>
        <v>0</v>
      </c>
      <c r="R73" s="278">
        <f>SUMPRODUCT((Juni!$G$15:$G$80=Lagerstyring!D73)*(Juni!$H$15:$H$80)*(Juni!$I$15:$I$80&gt;0))</f>
        <v>0</v>
      </c>
      <c r="S73" s="279">
        <f>SUMPRODUCT((Juni!$G$15:$G$80=Lagerstyring!D73)*(Juni!$H$15:$H$80)*(Juni!$K$15:$K$80&gt;0))</f>
        <v>0</v>
      </c>
      <c r="T73" s="278">
        <f>SUMPRODUCT((Juli!$G$15:$G$77=Lagerstyring!D73)*(Juli!$H$15:$H$77)*(Juli!$I$15:$I$77&gt;0))</f>
        <v>0</v>
      </c>
      <c r="U73" s="279">
        <f>SUMPRODUCT((Juli!$G$15:$G$77=Lagerstyring!D73)*(Juli!$H$15:$H$77)*(Juli!$K$15:$K$77&gt;0))</f>
        <v>0</v>
      </c>
      <c r="V73" s="278">
        <f>SUMPRODUCT((August!$G$15:$G$79=Lagerstyring!D73)*(August!$H$15:$H$79)*(August!$I$15:$I$79&gt;0))</f>
        <v>0</v>
      </c>
      <c r="W73" s="279">
        <f>SUMPRODUCT((August!$G$15:$G$79=Lagerstyring!D73)*(August!$H$15:$H$79)*(August!$K$15:$K$79&gt;0))</f>
        <v>0</v>
      </c>
      <c r="X73" s="278">
        <f>SUMPRODUCT((September!$G$15:$G$85=Lagerstyring!D73)*(September!$H$15:$H$85)*(September!$I$15:$I$85&gt;0))</f>
        <v>0</v>
      </c>
      <c r="Y73" s="279">
        <f>SUMPRODUCT((September!$G$15:$G$85=Lagerstyring!D73)*(September!$H$15:$H$85)*(September!$K$15:$K$85&gt;0))</f>
        <v>0</v>
      </c>
      <c r="Z73" s="278">
        <f>SUMPRODUCT((Oktober!$G$15:$G$87=Lagerstyring!D73)*(Oktober!$H$15:$H$87)*(Oktober!$I$15:$I$87&gt;0))</f>
        <v>0</v>
      </c>
      <c r="AA73" s="279">
        <f>SUMPRODUCT((Oktober!$G$15:$G$87=Lagerstyring!D73)*(Oktober!$H$15:$H$87)*(Oktober!$K$15:$K$87&gt;0))</f>
        <v>0</v>
      </c>
      <c r="AB73" s="278">
        <f>SUMPRODUCT((November!$G$15:$G$74=Lagerstyring!D73)*(November!$H$15:$H$74)*(November!$I$15:$I$74&gt;0))</f>
        <v>0</v>
      </c>
      <c r="AC73" s="279">
        <f>SUMPRODUCT((November!$G$15:$G$74=Lagerstyring!D73)*(November!$H$15:$H$74)*(November!$K$15:$K$74&gt;0))</f>
        <v>0</v>
      </c>
      <c r="AD73" s="278">
        <f>SUMPRODUCT((December!$G$15:$G$63=Lagerstyring!D73)*(December!$H$15:$H$63)*(December!$I$15:$I$63&gt;0))</f>
        <v>0</v>
      </c>
      <c r="AE73" s="224">
        <f>SUMPRODUCT((December!$G$15:$G$63=Lagerstyring!D73)*(December!$H$15:$H$63)*(December!$K$15:$K$63&gt;0))</f>
        <v>0</v>
      </c>
      <c r="AF73" s="281">
        <f t="shared" si="8"/>
        <v>0</v>
      </c>
      <c r="AG73" s="155" t="str">
        <f t="shared" si="9"/>
        <v>Skriv dine varer ind her!</v>
      </c>
      <c r="AH73" s="7"/>
    </row>
    <row r="74" spans="2:34" x14ac:dyDescent="0.2">
      <c r="B74" s="6"/>
      <c r="C74" s="187">
        <v>60</v>
      </c>
      <c r="D74" s="289" t="s">
        <v>126</v>
      </c>
      <c r="E74" s="284">
        <f t="shared" si="5"/>
        <v>0</v>
      </c>
      <c r="F74" s="154">
        <f t="shared" si="6"/>
        <v>0</v>
      </c>
      <c r="G74" s="224">
        <f t="shared" si="7"/>
        <v>0</v>
      </c>
      <c r="H74" s="154">
        <f>SUMPRODUCT((Januar!$G$15:$G$58=Lagerstyring!D74)*(Januar!$H$15:$H$58)*(Januar!$I$15:$I$58&gt;0))</f>
        <v>0</v>
      </c>
      <c r="I74" s="279">
        <f>SUMPRODUCT((Januar!$G$15:$G$58=Lagerstyring!D74)*(Januar!$H$15:$H$58)*(Januar!$K$15:$K$58&gt;0))</f>
        <v>0</v>
      </c>
      <c r="J74" s="278">
        <f>SUMPRODUCT((Februar!$G$15:$G$75=Lagerstyring!D74)*(Februar!$H$15:$H$75)*(Februar!$I$15:$I$75&gt;0))</f>
        <v>0</v>
      </c>
      <c r="K74" s="279">
        <f>SUMPRODUCT((Februar!$G$15:$G$75=Lagerstyring!D74)*(Februar!$H$15:$H$75)*(Februar!$K$15:$K$75&gt;0))</f>
        <v>0</v>
      </c>
      <c r="L74" s="278">
        <f>SUMPRODUCT((Marts!$G$15:$G$100=Lagerstyring!D74)*(Marts!$H$15:$H$100)*(Marts!$I$15:$I$100&gt;0))</f>
        <v>0</v>
      </c>
      <c r="M74" s="279">
        <f>SUMPRODUCT((Marts!$G$15:$G$100=Lagerstyring!D74)*(Marts!$H$15:$H$100)*(Marts!$K$15:$K$100&gt;0))</f>
        <v>0</v>
      </c>
      <c r="N74" s="278">
        <f>SUMPRODUCT((April!$G$15:$G$78=Lagerstyring!D74)*(April!$H$15:$H$78)*(April!$I$15:$I$78&gt;0))</f>
        <v>0</v>
      </c>
      <c r="O74" s="279">
        <f>SUMPRODUCT((April!$G$15:$G$78=Lagerstyring!D74)*(April!$H$15:$H$78)*(April!$K$15:$K$78&gt;0))</f>
        <v>0</v>
      </c>
      <c r="P74" s="278">
        <f>SUMPRODUCT((Maj!$G$15:$G$82=Lagerstyring!D74)*(Maj!$H$15:$H$82)*(Maj!$I$15:$I$82&gt;0))</f>
        <v>0</v>
      </c>
      <c r="Q74" s="279">
        <f>SUMPRODUCT((Maj!$G$15:$G$82=Lagerstyring!D74)*(Maj!$H$15:$H$82)*(Maj!$K$15:$K$82&gt;0))</f>
        <v>0</v>
      </c>
      <c r="R74" s="278">
        <f>SUMPRODUCT((Juni!$G$15:$G$80=Lagerstyring!D74)*(Juni!$H$15:$H$80)*(Juni!$I$15:$I$80&gt;0))</f>
        <v>0</v>
      </c>
      <c r="S74" s="279">
        <f>SUMPRODUCT((Juni!$G$15:$G$80=Lagerstyring!D74)*(Juni!$H$15:$H$80)*(Juni!$K$15:$K$80&gt;0))</f>
        <v>0</v>
      </c>
      <c r="T74" s="278">
        <f>SUMPRODUCT((Juli!$G$15:$G$77=Lagerstyring!D74)*(Juli!$H$15:$H$77)*(Juli!$I$15:$I$77&gt;0))</f>
        <v>0</v>
      </c>
      <c r="U74" s="279">
        <f>SUMPRODUCT((Juli!$G$15:$G$77=Lagerstyring!D74)*(Juli!$H$15:$H$77)*(Juli!$K$15:$K$77&gt;0))</f>
        <v>0</v>
      </c>
      <c r="V74" s="278">
        <f>SUMPRODUCT((August!$G$15:$G$79=Lagerstyring!D74)*(August!$H$15:$H$79)*(August!$I$15:$I$79&gt;0))</f>
        <v>0</v>
      </c>
      <c r="W74" s="279">
        <f>SUMPRODUCT((August!$G$15:$G$79=Lagerstyring!D74)*(August!$H$15:$H$79)*(August!$K$15:$K$79&gt;0))</f>
        <v>0</v>
      </c>
      <c r="X74" s="278">
        <f>SUMPRODUCT((September!$G$15:$G$85=Lagerstyring!D74)*(September!$H$15:$H$85)*(September!$I$15:$I$85&gt;0))</f>
        <v>0</v>
      </c>
      <c r="Y74" s="279">
        <f>SUMPRODUCT((September!$G$15:$G$85=Lagerstyring!D74)*(September!$H$15:$H$85)*(September!$K$15:$K$85&gt;0))</f>
        <v>0</v>
      </c>
      <c r="Z74" s="278">
        <f>SUMPRODUCT((Oktober!$G$15:$G$87=Lagerstyring!D74)*(Oktober!$H$15:$H$87)*(Oktober!$I$15:$I$87&gt;0))</f>
        <v>0</v>
      </c>
      <c r="AA74" s="279">
        <f>SUMPRODUCT((Oktober!$G$15:$G$87=Lagerstyring!D74)*(Oktober!$H$15:$H$87)*(Oktober!$K$15:$K$87&gt;0))</f>
        <v>0</v>
      </c>
      <c r="AB74" s="278">
        <f>SUMPRODUCT((November!$G$15:$G$74=Lagerstyring!D74)*(November!$H$15:$H$74)*(November!$I$15:$I$74&gt;0))</f>
        <v>0</v>
      </c>
      <c r="AC74" s="279">
        <f>SUMPRODUCT((November!$G$15:$G$74=Lagerstyring!D74)*(November!$H$15:$H$74)*(November!$K$15:$K$74&gt;0))</f>
        <v>0</v>
      </c>
      <c r="AD74" s="278">
        <f>SUMPRODUCT((December!$G$15:$G$63=Lagerstyring!D74)*(December!$H$15:$H$63)*(December!$I$15:$I$63&gt;0))</f>
        <v>0</v>
      </c>
      <c r="AE74" s="224">
        <f>SUMPRODUCT((December!$G$15:$G$63=Lagerstyring!D74)*(December!$H$15:$H$63)*(December!$K$15:$K$63&gt;0))</f>
        <v>0</v>
      </c>
      <c r="AF74" s="281">
        <f t="shared" si="8"/>
        <v>0</v>
      </c>
      <c r="AG74" s="155" t="str">
        <f t="shared" si="9"/>
        <v>Skriv dine varer ind her!</v>
      </c>
      <c r="AH74" s="7"/>
    </row>
    <row r="75" spans="2:34" x14ac:dyDescent="0.2">
      <c r="B75" s="6"/>
      <c r="C75" s="187">
        <v>61</v>
      </c>
      <c r="D75" s="289" t="s">
        <v>126</v>
      </c>
      <c r="E75" s="284">
        <f t="shared" si="5"/>
        <v>0</v>
      </c>
      <c r="F75" s="154">
        <f t="shared" si="6"/>
        <v>0</v>
      </c>
      <c r="G75" s="224">
        <f t="shared" si="7"/>
        <v>0</v>
      </c>
      <c r="H75" s="154">
        <f>SUMPRODUCT((Januar!$G$15:$G$58=Lagerstyring!D75)*(Januar!$H$15:$H$58)*(Januar!$I$15:$I$58&gt;0))</f>
        <v>0</v>
      </c>
      <c r="I75" s="279">
        <f>SUMPRODUCT((Januar!$G$15:$G$58=Lagerstyring!D75)*(Januar!$H$15:$H$58)*(Januar!$K$15:$K$58&gt;0))</f>
        <v>0</v>
      </c>
      <c r="J75" s="278">
        <f>SUMPRODUCT((Februar!$G$15:$G$75=Lagerstyring!D75)*(Februar!$H$15:$H$75)*(Februar!$I$15:$I$75&gt;0))</f>
        <v>0</v>
      </c>
      <c r="K75" s="279">
        <f>SUMPRODUCT((Februar!$G$15:$G$75=Lagerstyring!D75)*(Februar!$H$15:$H$75)*(Februar!$K$15:$K$75&gt;0))</f>
        <v>0</v>
      </c>
      <c r="L75" s="278">
        <f>SUMPRODUCT((Marts!$G$15:$G$100=Lagerstyring!D75)*(Marts!$H$15:$H$100)*(Marts!$I$15:$I$100&gt;0))</f>
        <v>0</v>
      </c>
      <c r="M75" s="279">
        <f>SUMPRODUCT((Marts!$G$15:$G$100=Lagerstyring!D75)*(Marts!$H$15:$H$100)*(Marts!$K$15:$K$100&gt;0))</f>
        <v>0</v>
      </c>
      <c r="N75" s="278">
        <f>SUMPRODUCT((April!$G$15:$G$78=Lagerstyring!D75)*(April!$H$15:$H$78)*(April!$I$15:$I$78&gt;0))</f>
        <v>0</v>
      </c>
      <c r="O75" s="279">
        <f>SUMPRODUCT((April!$G$15:$G$78=Lagerstyring!D75)*(April!$H$15:$H$78)*(April!$K$15:$K$78&gt;0))</f>
        <v>0</v>
      </c>
      <c r="P75" s="278">
        <f>SUMPRODUCT((Maj!$G$15:$G$82=Lagerstyring!D75)*(Maj!$H$15:$H$82)*(Maj!$I$15:$I$82&gt;0))</f>
        <v>0</v>
      </c>
      <c r="Q75" s="279">
        <f>SUMPRODUCT((Maj!$G$15:$G$82=Lagerstyring!D75)*(Maj!$H$15:$H$82)*(Maj!$K$15:$K$82&gt;0))</f>
        <v>0</v>
      </c>
      <c r="R75" s="278">
        <f>SUMPRODUCT((Juni!$G$15:$G$80=Lagerstyring!D75)*(Juni!$H$15:$H$80)*(Juni!$I$15:$I$80&gt;0))</f>
        <v>0</v>
      </c>
      <c r="S75" s="279">
        <f>SUMPRODUCT((Juni!$G$15:$G$80=Lagerstyring!D75)*(Juni!$H$15:$H$80)*(Juni!$K$15:$K$80&gt;0))</f>
        <v>0</v>
      </c>
      <c r="T75" s="278">
        <f>SUMPRODUCT((Juli!$G$15:$G$77=Lagerstyring!D75)*(Juli!$H$15:$H$77)*(Juli!$I$15:$I$77&gt;0))</f>
        <v>0</v>
      </c>
      <c r="U75" s="279">
        <f>SUMPRODUCT((Juli!$G$15:$G$77=Lagerstyring!D75)*(Juli!$H$15:$H$77)*(Juli!$K$15:$K$77&gt;0))</f>
        <v>0</v>
      </c>
      <c r="V75" s="278">
        <f>SUMPRODUCT((August!$G$15:$G$79=Lagerstyring!D75)*(August!$H$15:$H$79)*(August!$I$15:$I$79&gt;0))</f>
        <v>0</v>
      </c>
      <c r="W75" s="279">
        <f>SUMPRODUCT((August!$G$15:$G$79=Lagerstyring!D75)*(August!$H$15:$H$79)*(August!$K$15:$K$79&gt;0))</f>
        <v>0</v>
      </c>
      <c r="X75" s="278">
        <f>SUMPRODUCT((September!$G$15:$G$85=Lagerstyring!D75)*(September!$H$15:$H$85)*(September!$I$15:$I$85&gt;0))</f>
        <v>0</v>
      </c>
      <c r="Y75" s="279">
        <f>SUMPRODUCT((September!$G$15:$G$85=Lagerstyring!D75)*(September!$H$15:$H$85)*(September!$K$15:$K$85&gt;0))</f>
        <v>0</v>
      </c>
      <c r="Z75" s="278">
        <f>SUMPRODUCT((Oktober!$G$15:$G$87=Lagerstyring!D75)*(Oktober!$H$15:$H$87)*(Oktober!$I$15:$I$87&gt;0))</f>
        <v>0</v>
      </c>
      <c r="AA75" s="279">
        <f>SUMPRODUCT((Oktober!$G$15:$G$87=Lagerstyring!D75)*(Oktober!$H$15:$H$87)*(Oktober!$K$15:$K$87&gt;0))</f>
        <v>0</v>
      </c>
      <c r="AB75" s="278">
        <f>SUMPRODUCT((November!$G$15:$G$74=Lagerstyring!D75)*(November!$H$15:$H$74)*(November!$I$15:$I$74&gt;0))</f>
        <v>0</v>
      </c>
      <c r="AC75" s="279">
        <f>SUMPRODUCT((November!$G$15:$G$74=Lagerstyring!D75)*(November!$H$15:$H$74)*(November!$K$15:$K$74&gt;0))</f>
        <v>0</v>
      </c>
      <c r="AD75" s="278">
        <f>SUMPRODUCT((December!$G$15:$G$63=Lagerstyring!D75)*(December!$H$15:$H$63)*(December!$I$15:$I$63&gt;0))</f>
        <v>0</v>
      </c>
      <c r="AE75" s="224">
        <f>SUMPRODUCT((December!$G$15:$G$63=Lagerstyring!D75)*(December!$H$15:$H$63)*(December!$K$15:$K$63&gt;0))</f>
        <v>0</v>
      </c>
      <c r="AF75" s="281">
        <f t="shared" si="8"/>
        <v>0</v>
      </c>
      <c r="AG75" s="155" t="str">
        <f t="shared" si="9"/>
        <v>Skriv dine varer ind her!</v>
      </c>
      <c r="AH75" s="7"/>
    </row>
    <row r="76" spans="2:34" x14ac:dyDescent="0.2">
      <c r="B76" s="6"/>
      <c r="C76" s="187">
        <v>62</v>
      </c>
      <c r="D76" s="289" t="s">
        <v>126</v>
      </c>
      <c r="E76" s="284">
        <f t="shared" si="5"/>
        <v>0</v>
      </c>
      <c r="F76" s="154">
        <f t="shared" si="6"/>
        <v>0</v>
      </c>
      <c r="G76" s="224">
        <f t="shared" si="7"/>
        <v>0</v>
      </c>
      <c r="H76" s="154">
        <f>SUMPRODUCT((Januar!$G$15:$G$58=Lagerstyring!D76)*(Januar!$H$15:$H$58)*(Januar!$I$15:$I$58&gt;0))</f>
        <v>0</v>
      </c>
      <c r="I76" s="279">
        <f>SUMPRODUCT((Januar!$G$15:$G$58=Lagerstyring!D76)*(Januar!$H$15:$H$58)*(Januar!$K$15:$K$58&gt;0))</f>
        <v>0</v>
      </c>
      <c r="J76" s="278">
        <f>SUMPRODUCT((Februar!$G$15:$G$75=Lagerstyring!D76)*(Februar!$H$15:$H$75)*(Februar!$I$15:$I$75&gt;0))</f>
        <v>0</v>
      </c>
      <c r="K76" s="279">
        <f>SUMPRODUCT((Februar!$G$15:$G$75=Lagerstyring!D76)*(Februar!$H$15:$H$75)*(Februar!$K$15:$K$75&gt;0))</f>
        <v>0</v>
      </c>
      <c r="L76" s="278">
        <f>SUMPRODUCT((Marts!$G$15:$G$100=Lagerstyring!D76)*(Marts!$H$15:$H$100)*(Marts!$I$15:$I$100&gt;0))</f>
        <v>0</v>
      </c>
      <c r="M76" s="279">
        <f>SUMPRODUCT((Marts!$G$15:$G$100=Lagerstyring!D76)*(Marts!$H$15:$H$100)*(Marts!$K$15:$K$100&gt;0))</f>
        <v>0</v>
      </c>
      <c r="N76" s="278">
        <f>SUMPRODUCT((April!$G$15:$G$78=Lagerstyring!D76)*(April!$H$15:$H$78)*(April!$I$15:$I$78&gt;0))</f>
        <v>0</v>
      </c>
      <c r="O76" s="279">
        <f>SUMPRODUCT((April!$G$15:$G$78=Lagerstyring!D76)*(April!$H$15:$H$78)*(April!$K$15:$K$78&gt;0))</f>
        <v>0</v>
      </c>
      <c r="P76" s="278">
        <f>SUMPRODUCT((Maj!$G$15:$G$82=Lagerstyring!D76)*(Maj!$H$15:$H$82)*(Maj!$I$15:$I$82&gt;0))</f>
        <v>0</v>
      </c>
      <c r="Q76" s="279">
        <f>SUMPRODUCT((Maj!$G$15:$G$82=Lagerstyring!D76)*(Maj!$H$15:$H$82)*(Maj!$K$15:$K$82&gt;0))</f>
        <v>0</v>
      </c>
      <c r="R76" s="278">
        <f>SUMPRODUCT((Juni!$G$15:$G$80=Lagerstyring!D76)*(Juni!$H$15:$H$80)*(Juni!$I$15:$I$80&gt;0))</f>
        <v>0</v>
      </c>
      <c r="S76" s="279">
        <f>SUMPRODUCT((Juni!$G$15:$G$80=Lagerstyring!D76)*(Juni!$H$15:$H$80)*(Juni!$K$15:$K$80&gt;0))</f>
        <v>0</v>
      </c>
      <c r="T76" s="278">
        <f>SUMPRODUCT((Juli!$G$15:$G$77=Lagerstyring!D76)*(Juli!$H$15:$H$77)*(Juli!$I$15:$I$77&gt;0))</f>
        <v>0</v>
      </c>
      <c r="U76" s="279">
        <f>SUMPRODUCT((Juli!$G$15:$G$77=Lagerstyring!D76)*(Juli!$H$15:$H$77)*(Juli!$K$15:$K$77&gt;0))</f>
        <v>0</v>
      </c>
      <c r="V76" s="278">
        <f>SUMPRODUCT((August!$G$15:$G$79=Lagerstyring!D76)*(August!$H$15:$H$79)*(August!$I$15:$I$79&gt;0))</f>
        <v>0</v>
      </c>
      <c r="W76" s="279">
        <f>SUMPRODUCT((August!$G$15:$G$79=Lagerstyring!D76)*(August!$H$15:$H$79)*(August!$K$15:$K$79&gt;0))</f>
        <v>0</v>
      </c>
      <c r="X76" s="278">
        <f>SUMPRODUCT((September!$G$15:$G$85=Lagerstyring!D76)*(September!$H$15:$H$85)*(September!$I$15:$I$85&gt;0))</f>
        <v>0</v>
      </c>
      <c r="Y76" s="279">
        <f>SUMPRODUCT((September!$G$15:$G$85=Lagerstyring!D76)*(September!$H$15:$H$85)*(September!$K$15:$K$85&gt;0))</f>
        <v>0</v>
      </c>
      <c r="Z76" s="278">
        <f>SUMPRODUCT((Oktober!$G$15:$G$87=Lagerstyring!D76)*(Oktober!$H$15:$H$87)*(Oktober!$I$15:$I$87&gt;0))</f>
        <v>0</v>
      </c>
      <c r="AA76" s="279">
        <f>SUMPRODUCT((Oktober!$G$15:$G$87=Lagerstyring!D76)*(Oktober!$H$15:$H$87)*(Oktober!$K$15:$K$87&gt;0))</f>
        <v>0</v>
      </c>
      <c r="AB76" s="278">
        <f>SUMPRODUCT((November!$G$15:$G$74=Lagerstyring!D76)*(November!$H$15:$H$74)*(November!$I$15:$I$74&gt;0))</f>
        <v>0</v>
      </c>
      <c r="AC76" s="279">
        <f>SUMPRODUCT((November!$G$15:$G$74=Lagerstyring!D76)*(November!$H$15:$H$74)*(November!$K$15:$K$74&gt;0))</f>
        <v>0</v>
      </c>
      <c r="AD76" s="278">
        <f>SUMPRODUCT((December!$G$15:$G$63=Lagerstyring!D76)*(December!$H$15:$H$63)*(December!$I$15:$I$63&gt;0))</f>
        <v>0</v>
      </c>
      <c r="AE76" s="224">
        <f>SUMPRODUCT((December!$G$15:$G$63=Lagerstyring!D76)*(December!$H$15:$H$63)*(December!$K$15:$K$63&gt;0))</f>
        <v>0</v>
      </c>
      <c r="AF76" s="281">
        <f t="shared" si="8"/>
        <v>0</v>
      </c>
      <c r="AG76" s="155" t="str">
        <f t="shared" si="9"/>
        <v>Skriv dine varer ind her!</v>
      </c>
      <c r="AH76" s="7"/>
    </row>
    <row r="77" spans="2:34" x14ac:dyDescent="0.2">
      <c r="B77" s="6"/>
      <c r="C77" s="187">
        <v>63</v>
      </c>
      <c r="D77" s="289" t="s">
        <v>126</v>
      </c>
      <c r="E77" s="284">
        <f t="shared" si="5"/>
        <v>0</v>
      </c>
      <c r="F77" s="154">
        <f t="shared" si="6"/>
        <v>0</v>
      </c>
      <c r="G77" s="224">
        <f t="shared" si="7"/>
        <v>0</v>
      </c>
      <c r="H77" s="154">
        <f>SUMPRODUCT((Januar!$G$15:$G$58=Lagerstyring!D77)*(Januar!$H$15:$H$58)*(Januar!$I$15:$I$58&gt;0))</f>
        <v>0</v>
      </c>
      <c r="I77" s="279">
        <f>SUMPRODUCT((Januar!$G$15:$G$58=Lagerstyring!D77)*(Januar!$H$15:$H$58)*(Januar!$K$15:$K$58&gt;0))</f>
        <v>0</v>
      </c>
      <c r="J77" s="278">
        <f>SUMPRODUCT((Februar!$G$15:$G$75=Lagerstyring!D77)*(Februar!$H$15:$H$75)*(Februar!$I$15:$I$75&gt;0))</f>
        <v>0</v>
      </c>
      <c r="K77" s="279">
        <f>SUMPRODUCT((Februar!$G$15:$G$75=Lagerstyring!D77)*(Februar!$H$15:$H$75)*(Februar!$K$15:$K$75&gt;0))</f>
        <v>0</v>
      </c>
      <c r="L77" s="278">
        <f>SUMPRODUCT((Marts!$G$15:$G$100=Lagerstyring!D77)*(Marts!$H$15:$H$100)*(Marts!$I$15:$I$100&gt;0))</f>
        <v>0</v>
      </c>
      <c r="M77" s="279">
        <f>SUMPRODUCT((Marts!$G$15:$G$100=Lagerstyring!D77)*(Marts!$H$15:$H$100)*(Marts!$K$15:$K$100&gt;0))</f>
        <v>0</v>
      </c>
      <c r="N77" s="278">
        <f>SUMPRODUCT((April!$G$15:$G$78=Lagerstyring!D77)*(April!$H$15:$H$78)*(April!$I$15:$I$78&gt;0))</f>
        <v>0</v>
      </c>
      <c r="O77" s="279">
        <f>SUMPRODUCT((April!$G$15:$G$78=Lagerstyring!D77)*(April!$H$15:$H$78)*(April!$K$15:$K$78&gt;0))</f>
        <v>0</v>
      </c>
      <c r="P77" s="278">
        <f>SUMPRODUCT((Maj!$G$15:$G$82=Lagerstyring!D77)*(Maj!$H$15:$H$82)*(Maj!$I$15:$I$82&gt;0))</f>
        <v>0</v>
      </c>
      <c r="Q77" s="279">
        <f>SUMPRODUCT((Maj!$G$15:$G$82=Lagerstyring!D77)*(Maj!$H$15:$H$82)*(Maj!$K$15:$K$82&gt;0))</f>
        <v>0</v>
      </c>
      <c r="R77" s="278">
        <f>SUMPRODUCT((Juni!$G$15:$G$80=Lagerstyring!D77)*(Juni!$H$15:$H$80)*(Juni!$I$15:$I$80&gt;0))</f>
        <v>0</v>
      </c>
      <c r="S77" s="279">
        <f>SUMPRODUCT((Juni!$G$15:$G$80=Lagerstyring!D77)*(Juni!$H$15:$H$80)*(Juni!$K$15:$K$80&gt;0))</f>
        <v>0</v>
      </c>
      <c r="T77" s="278">
        <f>SUMPRODUCT((Juli!$G$15:$G$77=Lagerstyring!D77)*(Juli!$H$15:$H$77)*(Juli!$I$15:$I$77&gt;0))</f>
        <v>0</v>
      </c>
      <c r="U77" s="279">
        <f>SUMPRODUCT((Juli!$G$15:$G$77=Lagerstyring!D77)*(Juli!$H$15:$H$77)*(Juli!$K$15:$K$77&gt;0))</f>
        <v>0</v>
      </c>
      <c r="V77" s="278">
        <f>SUMPRODUCT((August!$G$15:$G$79=Lagerstyring!D77)*(August!$H$15:$H$79)*(August!$I$15:$I$79&gt;0))</f>
        <v>0</v>
      </c>
      <c r="W77" s="279">
        <f>SUMPRODUCT((August!$G$15:$G$79=Lagerstyring!D77)*(August!$H$15:$H$79)*(August!$K$15:$K$79&gt;0))</f>
        <v>0</v>
      </c>
      <c r="X77" s="278">
        <f>SUMPRODUCT((September!$G$15:$G$85=Lagerstyring!D77)*(September!$H$15:$H$85)*(September!$I$15:$I$85&gt;0))</f>
        <v>0</v>
      </c>
      <c r="Y77" s="279">
        <f>SUMPRODUCT((September!$G$15:$G$85=Lagerstyring!D77)*(September!$H$15:$H$85)*(September!$K$15:$K$85&gt;0))</f>
        <v>0</v>
      </c>
      <c r="Z77" s="278">
        <f>SUMPRODUCT((Oktober!$G$15:$G$87=Lagerstyring!D77)*(Oktober!$H$15:$H$87)*(Oktober!$I$15:$I$87&gt;0))</f>
        <v>0</v>
      </c>
      <c r="AA77" s="279">
        <f>SUMPRODUCT((Oktober!$G$15:$G$87=Lagerstyring!D77)*(Oktober!$H$15:$H$87)*(Oktober!$K$15:$K$87&gt;0))</f>
        <v>0</v>
      </c>
      <c r="AB77" s="278">
        <f>SUMPRODUCT((November!$G$15:$G$74=Lagerstyring!D77)*(November!$H$15:$H$74)*(November!$I$15:$I$74&gt;0))</f>
        <v>0</v>
      </c>
      <c r="AC77" s="279">
        <f>SUMPRODUCT((November!$G$15:$G$74=Lagerstyring!D77)*(November!$H$15:$H$74)*(November!$K$15:$K$74&gt;0))</f>
        <v>0</v>
      </c>
      <c r="AD77" s="278">
        <f>SUMPRODUCT((December!$G$15:$G$63=Lagerstyring!D77)*(December!$H$15:$H$63)*(December!$I$15:$I$63&gt;0))</f>
        <v>0</v>
      </c>
      <c r="AE77" s="224">
        <f>SUMPRODUCT((December!$G$15:$G$63=Lagerstyring!D77)*(December!$H$15:$H$63)*(December!$K$15:$K$63&gt;0))</f>
        <v>0</v>
      </c>
      <c r="AF77" s="281">
        <f t="shared" si="8"/>
        <v>0</v>
      </c>
      <c r="AG77" s="155" t="str">
        <f t="shared" si="9"/>
        <v>Skriv dine varer ind her!</v>
      </c>
      <c r="AH77" s="7"/>
    </row>
    <row r="78" spans="2:34" x14ac:dyDescent="0.2">
      <c r="B78" s="6"/>
      <c r="C78" s="187">
        <v>64</v>
      </c>
      <c r="D78" s="289" t="s">
        <v>126</v>
      </c>
      <c r="E78" s="284">
        <f t="shared" si="5"/>
        <v>0</v>
      </c>
      <c r="F78" s="154">
        <f t="shared" si="6"/>
        <v>0</v>
      </c>
      <c r="G78" s="224">
        <f t="shared" si="7"/>
        <v>0</v>
      </c>
      <c r="H78" s="154">
        <f>SUMPRODUCT((Januar!$G$15:$G$58=Lagerstyring!D78)*(Januar!$H$15:$H$58)*(Januar!$I$15:$I$58&gt;0))</f>
        <v>0</v>
      </c>
      <c r="I78" s="279">
        <f>SUMPRODUCT((Januar!$G$15:$G$58=Lagerstyring!D78)*(Januar!$H$15:$H$58)*(Januar!$K$15:$K$58&gt;0))</f>
        <v>0</v>
      </c>
      <c r="J78" s="278">
        <f>SUMPRODUCT((Februar!$G$15:$G$75=Lagerstyring!D78)*(Februar!$H$15:$H$75)*(Februar!$I$15:$I$75&gt;0))</f>
        <v>0</v>
      </c>
      <c r="K78" s="279">
        <f>SUMPRODUCT((Februar!$G$15:$G$75=Lagerstyring!D78)*(Februar!$H$15:$H$75)*(Februar!$K$15:$K$75&gt;0))</f>
        <v>0</v>
      </c>
      <c r="L78" s="278">
        <f>SUMPRODUCT((Marts!$G$15:$G$100=Lagerstyring!D78)*(Marts!$H$15:$H$100)*(Marts!$I$15:$I$100&gt;0))</f>
        <v>0</v>
      </c>
      <c r="M78" s="279">
        <f>SUMPRODUCT((Marts!$G$15:$G$100=Lagerstyring!D78)*(Marts!$H$15:$H$100)*(Marts!$K$15:$K$100&gt;0))</f>
        <v>0</v>
      </c>
      <c r="N78" s="278">
        <f>SUMPRODUCT((April!$G$15:$G$78=Lagerstyring!D78)*(April!$H$15:$H$78)*(April!$I$15:$I$78&gt;0))</f>
        <v>0</v>
      </c>
      <c r="O78" s="279">
        <f>SUMPRODUCT((April!$G$15:$G$78=Lagerstyring!D78)*(April!$H$15:$H$78)*(April!$K$15:$K$78&gt;0))</f>
        <v>0</v>
      </c>
      <c r="P78" s="278">
        <f>SUMPRODUCT((Maj!$G$15:$G$82=Lagerstyring!D78)*(Maj!$H$15:$H$82)*(Maj!$I$15:$I$82&gt;0))</f>
        <v>0</v>
      </c>
      <c r="Q78" s="279">
        <f>SUMPRODUCT((Maj!$G$15:$G$82=Lagerstyring!D78)*(Maj!$H$15:$H$82)*(Maj!$K$15:$K$82&gt;0))</f>
        <v>0</v>
      </c>
      <c r="R78" s="278">
        <f>SUMPRODUCT((Juni!$G$15:$G$80=Lagerstyring!D78)*(Juni!$H$15:$H$80)*(Juni!$I$15:$I$80&gt;0))</f>
        <v>0</v>
      </c>
      <c r="S78" s="279">
        <f>SUMPRODUCT((Juni!$G$15:$G$80=Lagerstyring!D78)*(Juni!$H$15:$H$80)*(Juni!$K$15:$K$80&gt;0))</f>
        <v>0</v>
      </c>
      <c r="T78" s="278">
        <f>SUMPRODUCT((Juli!$G$15:$G$77=Lagerstyring!D78)*(Juli!$H$15:$H$77)*(Juli!$I$15:$I$77&gt;0))</f>
        <v>0</v>
      </c>
      <c r="U78" s="279">
        <f>SUMPRODUCT((Juli!$G$15:$G$77=Lagerstyring!D78)*(Juli!$H$15:$H$77)*(Juli!$K$15:$K$77&gt;0))</f>
        <v>0</v>
      </c>
      <c r="V78" s="278">
        <f>SUMPRODUCT((August!$G$15:$G$79=Lagerstyring!D78)*(August!$H$15:$H$79)*(August!$I$15:$I$79&gt;0))</f>
        <v>0</v>
      </c>
      <c r="W78" s="279">
        <f>SUMPRODUCT((August!$G$15:$G$79=Lagerstyring!D78)*(August!$H$15:$H$79)*(August!$K$15:$K$79&gt;0))</f>
        <v>0</v>
      </c>
      <c r="X78" s="278">
        <f>SUMPRODUCT((September!$G$15:$G$85=Lagerstyring!D78)*(September!$H$15:$H$85)*(September!$I$15:$I$85&gt;0))</f>
        <v>0</v>
      </c>
      <c r="Y78" s="279">
        <f>SUMPRODUCT((September!$G$15:$G$85=Lagerstyring!D78)*(September!$H$15:$H$85)*(September!$K$15:$K$85&gt;0))</f>
        <v>0</v>
      </c>
      <c r="Z78" s="278">
        <f>SUMPRODUCT((Oktober!$G$15:$G$87=Lagerstyring!D78)*(Oktober!$H$15:$H$87)*(Oktober!$I$15:$I$87&gt;0))</f>
        <v>0</v>
      </c>
      <c r="AA78" s="279">
        <f>SUMPRODUCT((Oktober!$G$15:$G$87=Lagerstyring!D78)*(Oktober!$H$15:$H$87)*(Oktober!$K$15:$K$87&gt;0))</f>
        <v>0</v>
      </c>
      <c r="AB78" s="278">
        <f>SUMPRODUCT((November!$G$15:$G$74=Lagerstyring!D78)*(November!$H$15:$H$74)*(November!$I$15:$I$74&gt;0))</f>
        <v>0</v>
      </c>
      <c r="AC78" s="279">
        <f>SUMPRODUCT((November!$G$15:$G$74=Lagerstyring!D78)*(November!$H$15:$H$74)*(November!$K$15:$K$74&gt;0))</f>
        <v>0</v>
      </c>
      <c r="AD78" s="278">
        <f>SUMPRODUCT((December!$G$15:$G$63=Lagerstyring!D78)*(December!$H$15:$H$63)*(December!$I$15:$I$63&gt;0))</f>
        <v>0</v>
      </c>
      <c r="AE78" s="224">
        <f>SUMPRODUCT((December!$G$15:$G$63=Lagerstyring!D78)*(December!$H$15:$H$63)*(December!$K$15:$K$63&gt;0))</f>
        <v>0</v>
      </c>
      <c r="AF78" s="281">
        <f t="shared" si="8"/>
        <v>0</v>
      </c>
      <c r="AG78" s="155" t="str">
        <f t="shared" si="9"/>
        <v>Skriv dine varer ind her!</v>
      </c>
      <c r="AH78" s="7"/>
    </row>
    <row r="79" spans="2:34" x14ac:dyDescent="0.2">
      <c r="B79" s="6"/>
      <c r="C79" s="187">
        <v>65</v>
      </c>
      <c r="D79" s="289" t="s">
        <v>126</v>
      </c>
      <c r="E79" s="284">
        <f t="shared" si="5"/>
        <v>0</v>
      </c>
      <c r="F79" s="154">
        <f t="shared" si="6"/>
        <v>0</v>
      </c>
      <c r="G79" s="224">
        <f t="shared" si="7"/>
        <v>0</v>
      </c>
      <c r="H79" s="154">
        <f>SUMPRODUCT((Januar!$G$15:$G$58=Lagerstyring!D79)*(Januar!$H$15:$H$58)*(Januar!$I$15:$I$58&gt;0))</f>
        <v>0</v>
      </c>
      <c r="I79" s="279">
        <f>SUMPRODUCT((Januar!$G$15:$G$58=Lagerstyring!D79)*(Januar!$H$15:$H$58)*(Januar!$K$15:$K$58&gt;0))</f>
        <v>0</v>
      </c>
      <c r="J79" s="278">
        <f>SUMPRODUCT((Februar!$G$15:$G$75=Lagerstyring!D79)*(Februar!$H$15:$H$75)*(Februar!$I$15:$I$75&gt;0))</f>
        <v>0</v>
      </c>
      <c r="K79" s="279">
        <f>SUMPRODUCT((Februar!$G$15:$G$75=Lagerstyring!D79)*(Februar!$H$15:$H$75)*(Februar!$K$15:$K$75&gt;0))</f>
        <v>0</v>
      </c>
      <c r="L79" s="278">
        <f>SUMPRODUCT((Marts!$G$15:$G$100=Lagerstyring!D79)*(Marts!$H$15:$H$100)*(Marts!$I$15:$I$100&gt;0))</f>
        <v>0</v>
      </c>
      <c r="M79" s="279">
        <f>SUMPRODUCT((Marts!$G$15:$G$100=Lagerstyring!D79)*(Marts!$H$15:$H$100)*(Marts!$K$15:$K$100&gt;0))</f>
        <v>0</v>
      </c>
      <c r="N79" s="278">
        <f>SUMPRODUCT((April!$G$15:$G$78=Lagerstyring!D79)*(April!$H$15:$H$78)*(April!$I$15:$I$78&gt;0))</f>
        <v>0</v>
      </c>
      <c r="O79" s="279">
        <f>SUMPRODUCT((April!$G$15:$G$78=Lagerstyring!D79)*(April!$H$15:$H$78)*(April!$K$15:$K$78&gt;0))</f>
        <v>0</v>
      </c>
      <c r="P79" s="278">
        <f>SUMPRODUCT((Maj!$G$15:$G$82=Lagerstyring!D79)*(Maj!$H$15:$H$82)*(Maj!$I$15:$I$82&gt;0))</f>
        <v>0</v>
      </c>
      <c r="Q79" s="279">
        <f>SUMPRODUCT((Maj!$G$15:$G$82=Lagerstyring!D79)*(Maj!$H$15:$H$82)*(Maj!$K$15:$K$82&gt;0))</f>
        <v>0</v>
      </c>
      <c r="R79" s="278">
        <f>SUMPRODUCT((Juni!$G$15:$G$80=Lagerstyring!D79)*(Juni!$H$15:$H$80)*(Juni!$I$15:$I$80&gt;0))</f>
        <v>0</v>
      </c>
      <c r="S79" s="279">
        <f>SUMPRODUCT((Juni!$G$15:$G$80=Lagerstyring!D79)*(Juni!$H$15:$H$80)*(Juni!$K$15:$K$80&gt;0))</f>
        <v>0</v>
      </c>
      <c r="T79" s="278">
        <f>SUMPRODUCT((Juli!$G$15:$G$77=Lagerstyring!D79)*(Juli!$H$15:$H$77)*(Juli!$I$15:$I$77&gt;0))</f>
        <v>0</v>
      </c>
      <c r="U79" s="279">
        <f>SUMPRODUCT((Juli!$G$15:$G$77=Lagerstyring!D79)*(Juli!$H$15:$H$77)*(Juli!$K$15:$K$77&gt;0))</f>
        <v>0</v>
      </c>
      <c r="V79" s="278">
        <f>SUMPRODUCT((August!$G$15:$G$79=Lagerstyring!D79)*(August!$H$15:$H$79)*(August!$I$15:$I$79&gt;0))</f>
        <v>0</v>
      </c>
      <c r="W79" s="279">
        <f>SUMPRODUCT((August!$G$15:$G$79=Lagerstyring!D79)*(August!$H$15:$H$79)*(August!$K$15:$K$79&gt;0))</f>
        <v>0</v>
      </c>
      <c r="X79" s="278">
        <f>SUMPRODUCT((September!$G$15:$G$85=Lagerstyring!D79)*(September!$H$15:$H$85)*(September!$I$15:$I$85&gt;0))</f>
        <v>0</v>
      </c>
      <c r="Y79" s="279">
        <f>SUMPRODUCT((September!$G$15:$G$85=Lagerstyring!D79)*(September!$H$15:$H$85)*(September!$K$15:$K$85&gt;0))</f>
        <v>0</v>
      </c>
      <c r="Z79" s="278">
        <f>SUMPRODUCT((Oktober!$G$15:$G$87=Lagerstyring!D79)*(Oktober!$H$15:$H$87)*(Oktober!$I$15:$I$87&gt;0))</f>
        <v>0</v>
      </c>
      <c r="AA79" s="279">
        <f>SUMPRODUCT((Oktober!$G$15:$G$87=Lagerstyring!D79)*(Oktober!$H$15:$H$87)*(Oktober!$K$15:$K$87&gt;0))</f>
        <v>0</v>
      </c>
      <c r="AB79" s="278">
        <f>SUMPRODUCT((November!$G$15:$G$74=Lagerstyring!D79)*(November!$H$15:$H$74)*(November!$I$15:$I$74&gt;0))</f>
        <v>0</v>
      </c>
      <c r="AC79" s="279">
        <f>SUMPRODUCT((November!$G$15:$G$74=Lagerstyring!D79)*(November!$H$15:$H$74)*(November!$K$15:$K$74&gt;0))</f>
        <v>0</v>
      </c>
      <c r="AD79" s="278">
        <f>SUMPRODUCT((December!$G$15:$G$63=Lagerstyring!D79)*(December!$H$15:$H$63)*(December!$I$15:$I$63&gt;0))</f>
        <v>0</v>
      </c>
      <c r="AE79" s="224">
        <f>SUMPRODUCT((December!$G$15:$G$63=Lagerstyring!D79)*(December!$H$15:$H$63)*(December!$K$15:$K$63&gt;0))</f>
        <v>0</v>
      </c>
      <c r="AF79" s="281">
        <f t="shared" si="8"/>
        <v>0</v>
      </c>
      <c r="AG79" s="155" t="str">
        <f t="shared" si="9"/>
        <v>Skriv dine varer ind her!</v>
      </c>
      <c r="AH79" s="7"/>
    </row>
    <row r="80" spans="2:34" x14ac:dyDescent="0.2">
      <c r="B80" s="6"/>
      <c r="C80" s="187">
        <v>66</v>
      </c>
      <c r="D80" s="289" t="s">
        <v>126</v>
      </c>
      <c r="E80" s="284">
        <f t="shared" si="5"/>
        <v>0</v>
      </c>
      <c r="F80" s="154">
        <f t="shared" si="6"/>
        <v>0</v>
      </c>
      <c r="G80" s="224">
        <f t="shared" si="7"/>
        <v>0</v>
      </c>
      <c r="H80" s="154">
        <f>SUMPRODUCT((Januar!$G$15:$G$58=Lagerstyring!D80)*(Januar!$H$15:$H$58)*(Januar!$I$15:$I$58&gt;0))</f>
        <v>0</v>
      </c>
      <c r="I80" s="279">
        <f>SUMPRODUCT((Januar!$G$15:$G$58=Lagerstyring!D80)*(Januar!$H$15:$H$58)*(Januar!$K$15:$K$58&gt;0))</f>
        <v>0</v>
      </c>
      <c r="J80" s="278">
        <f>SUMPRODUCT((Februar!$G$15:$G$75=Lagerstyring!D80)*(Februar!$H$15:$H$75)*(Februar!$I$15:$I$75&gt;0))</f>
        <v>0</v>
      </c>
      <c r="K80" s="279">
        <f>SUMPRODUCT((Februar!$G$15:$G$75=Lagerstyring!D80)*(Februar!$H$15:$H$75)*(Februar!$K$15:$K$75&gt;0))</f>
        <v>0</v>
      </c>
      <c r="L80" s="278">
        <f>SUMPRODUCT((Marts!$G$15:$G$100=Lagerstyring!D80)*(Marts!$H$15:$H$100)*(Marts!$I$15:$I$100&gt;0))</f>
        <v>0</v>
      </c>
      <c r="M80" s="279">
        <f>SUMPRODUCT((Marts!$G$15:$G$100=Lagerstyring!D80)*(Marts!$H$15:$H$100)*(Marts!$K$15:$K$100&gt;0))</f>
        <v>0</v>
      </c>
      <c r="N80" s="278">
        <f>SUMPRODUCT((April!$G$15:$G$78=Lagerstyring!D80)*(April!$H$15:$H$78)*(April!$I$15:$I$78&gt;0))</f>
        <v>0</v>
      </c>
      <c r="O80" s="279">
        <f>SUMPRODUCT((April!$G$15:$G$78=Lagerstyring!D80)*(April!$H$15:$H$78)*(April!$K$15:$K$78&gt;0))</f>
        <v>0</v>
      </c>
      <c r="P80" s="278">
        <f>SUMPRODUCT((Maj!$G$15:$G$82=Lagerstyring!D80)*(Maj!$H$15:$H$82)*(Maj!$I$15:$I$82&gt;0))</f>
        <v>0</v>
      </c>
      <c r="Q80" s="279">
        <f>SUMPRODUCT((Maj!$G$15:$G$82=Lagerstyring!D80)*(Maj!$H$15:$H$82)*(Maj!$K$15:$K$82&gt;0))</f>
        <v>0</v>
      </c>
      <c r="R80" s="278">
        <f>SUMPRODUCT((Juni!$G$15:$G$80=Lagerstyring!D80)*(Juni!$H$15:$H$80)*(Juni!$I$15:$I$80&gt;0))</f>
        <v>0</v>
      </c>
      <c r="S80" s="279">
        <f>SUMPRODUCT((Juni!$G$15:$G$80=Lagerstyring!D80)*(Juni!$H$15:$H$80)*(Juni!$K$15:$K$80&gt;0))</f>
        <v>0</v>
      </c>
      <c r="T80" s="278">
        <f>SUMPRODUCT((Juli!$G$15:$G$77=Lagerstyring!D80)*(Juli!$H$15:$H$77)*(Juli!$I$15:$I$77&gt;0))</f>
        <v>0</v>
      </c>
      <c r="U80" s="279">
        <f>SUMPRODUCT((Juli!$G$15:$G$77=Lagerstyring!D80)*(Juli!$H$15:$H$77)*(Juli!$K$15:$K$77&gt;0))</f>
        <v>0</v>
      </c>
      <c r="V80" s="278">
        <f>SUMPRODUCT((August!$G$15:$G$79=Lagerstyring!D80)*(August!$H$15:$H$79)*(August!$I$15:$I$79&gt;0))</f>
        <v>0</v>
      </c>
      <c r="W80" s="279">
        <f>SUMPRODUCT((August!$G$15:$G$79=Lagerstyring!D80)*(August!$H$15:$H$79)*(August!$K$15:$K$79&gt;0))</f>
        <v>0</v>
      </c>
      <c r="X80" s="278">
        <f>SUMPRODUCT((September!$G$15:$G$85=Lagerstyring!D80)*(September!$H$15:$H$85)*(September!$I$15:$I$85&gt;0))</f>
        <v>0</v>
      </c>
      <c r="Y80" s="279">
        <f>SUMPRODUCT((September!$G$15:$G$85=Lagerstyring!D80)*(September!$H$15:$H$85)*(September!$K$15:$K$85&gt;0))</f>
        <v>0</v>
      </c>
      <c r="Z80" s="278">
        <f>SUMPRODUCT((Oktober!$G$15:$G$87=Lagerstyring!D80)*(Oktober!$H$15:$H$87)*(Oktober!$I$15:$I$87&gt;0))</f>
        <v>0</v>
      </c>
      <c r="AA80" s="279">
        <f>SUMPRODUCT((Oktober!$G$15:$G$87=Lagerstyring!D80)*(Oktober!$H$15:$H$87)*(Oktober!$K$15:$K$87&gt;0))</f>
        <v>0</v>
      </c>
      <c r="AB80" s="278">
        <f>SUMPRODUCT((November!$G$15:$G$74=Lagerstyring!D80)*(November!$H$15:$H$74)*(November!$I$15:$I$74&gt;0))</f>
        <v>0</v>
      </c>
      <c r="AC80" s="279">
        <f>SUMPRODUCT((November!$G$15:$G$74=Lagerstyring!D80)*(November!$H$15:$H$74)*(November!$K$15:$K$74&gt;0))</f>
        <v>0</v>
      </c>
      <c r="AD80" s="278">
        <f>SUMPRODUCT((December!$G$15:$G$63=Lagerstyring!D80)*(December!$H$15:$H$63)*(December!$I$15:$I$63&gt;0))</f>
        <v>0</v>
      </c>
      <c r="AE80" s="224">
        <f>SUMPRODUCT((December!$G$15:$G$63=Lagerstyring!D80)*(December!$H$15:$H$63)*(December!$K$15:$K$63&gt;0))</f>
        <v>0</v>
      </c>
      <c r="AF80" s="281">
        <f t="shared" si="8"/>
        <v>0</v>
      </c>
      <c r="AG80" s="155" t="str">
        <f t="shared" si="9"/>
        <v>Skriv dine varer ind her!</v>
      </c>
      <c r="AH80" s="7"/>
    </row>
    <row r="81" spans="2:34" x14ac:dyDescent="0.2">
      <c r="B81" s="6"/>
      <c r="C81" s="187">
        <v>67</v>
      </c>
      <c r="D81" s="289" t="s">
        <v>126</v>
      </c>
      <c r="E81" s="284">
        <f t="shared" si="5"/>
        <v>0</v>
      </c>
      <c r="F81" s="154">
        <f t="shared" si="6"/>
        <v>0</v>
      </c>
      <c r="G81" s="224">
        <f t="shared" si="7"/>
        <v>0</v>
      </c>
      <c r="H81" s="154">
        <f>SUMPRODUCT((Januar!$G$15:$G$58=Lagerstyring!D81)*(Januar!$H$15:$H$58)*(Januar!$I$15:$I$58&gt;0))</f>
        <v>0</v>
      </c>
      <c r="I81" s="279">
        <f>SUMPRODUCT((Januar!$G$15:$G$58=Lagerstyring!D81)*(Januar!$H$15:$H$58)*(Januar!$K$15:$K$58&gt;0))</f>
        <v>0</v>
      </c>
      <c r="J81" s="278">
        <f>SUMPRODUCT((Februar!$G$15:$G$75=Lagerstyring!D81)*(Februar!$H$15:$H$75)*(Februar!$I$15:$I$75&gt;0))</f>
        <v>0</v>
      </c>
      <c r="K81" s="279">
        <f>SUMPRODUCT((Februar!$G$15:$G$75=Lagerstyring!D81)*(Februar!$H$15:$H$75)*(Februar!$K$15:$K$75&gt;0))</f>
        <v>0</v>
      </c>
      <c r="L81" s="278">
        <f>SUMPRODUCT((Marts!$G$15:$G$100=Lagerstyring!D81)*(Marts!$H$15:$H$100)*(Marts!$I$15:$I$100&gt;0))</f>
        <v>0</v>
      </c>
      <c r="M81" s="279">
        <f>SUMPRODUCT((Marts!$G$15:$G$100=Lagerstyring!D81)*(Marts!$H$15:$H$100)*(Marts!$K$15:$K$100&gt;0))</f>
        <v>0</v>
      </c>
      <c r="N81" s="278">
        <f>SUMPRODUCT((April!$G$15:$G$78=Lagerstyring!D81)*(April!$H$15:$H$78)*(April!$I$15:$I$78&gt;0))</f>
        <v>0</v>
      </c>
      <c r="O81" s="279">
        <f>SUMPRODUCT((April!$G$15:$G$78=Lagerstyring!D81)*(April!$H$15:$H$78)*(April!$K$15:$K$78&gt;0))</f>
        <v>0</v>
      </c>
      <c r="P81" s="278">
        <f>SUMPRODUCT((Maj!$G$15:$G$82=Lagerstyring!D81)*(Maj!$H$15:$H$82)*(Maj!$I$15:$I$82&gt;0))</f>
        <v>0</v>
      </c>
      <c r="Q81" s="279">
        <f>SUMPRODUCT((Maj!$G$15:$G$82=Lagerstyring!D81)*(Maj!$H$15:$H$82)*(Maj!$K$15:$K$82&gt;0))</f>
        <v>0</v>
      </c>
      <c r="R81" s="278">
        <f>SUMPRODUCT((Juni!$G$15:$G$80=Lagerstyring!D81)*(Juni!$H$15:$H$80)*(Juni!$I$15:$I$80&gt;0))</f>
        <v>0</v>
      </c>
      <c r="S81" s="279">
        <f>SUMPRODUCT((Juni!$G$15:$G$80=Lagerstyring!D81)*(Juni!$H$15:$H$80)*(Juni!$K$15:$K$80&gt;0))</f>
        <v>0</v>
      </c>
      <c r="T81" s="278">
        <f>SUMPRODUCT((Juli!$G$15:$G$77=Lagerstyring!D81)*(Juli!$H$15:$H$77)*(Juli!$I$15:$I$77&gt;0))</f>
        <v>0</v>
      </c>
      <c r="U81" s="279">
        <f>SUMPRODUCT((Juli!$G$15:$G$77=Lagerstyring!D81)*(Juli!$H$15:$H$77)*(Juli!$K$15:$K$77&gt;0))</f>
        <v>0</v>
      </c>
      <c r="V81" s="278">
        <f>SUMPRODUCT((August!$G$15:$G$79=Lagerstyring!D81)*(August!$H$15:$H$79)*(August!$I$15:$I$79&gt;0))</f>
        <v>0</v>
      </c>
      <c r="W81" s="279">
        <f>SUMPRODUCT((August!$G$15:$G$79=Lagerstyring!D81)*(August!$H$15:$H$79)*(August!$K$15:$K$79&gt;0))</f>
        <v>0</v>
      </c>
      <c r="X81" s="278">
        <f>SUMPRODUCT((September!$G$15:$G$85=Lagerstyring!D81)*(September!$H$15:$H$85)*(September!$I$15:$I$85&gt;0))</f>
        <v>0</v>
      </c>
      <c r="Y81" s="279">
        <f>SUMPRODUCT((September!$G$15:$G$85=Lagerstyring!D81)*(September!$H$15:$H$85)*(September!$K$15:$K$85&gt;0))</f>
        <v>0</v>
      </c>
      <c r="Z81" s="278">
        <f>SUMPRODUCT((Oktober!$G$15:$G$87=Lagerstyring!D81)*(Oktober!$H$15:$H$87)*(Oktober!$I$15:$I$87&gt;0))</f>
        <v>0</v>
      </c>
      <c r="AA81" s="279">
        <f>SUMPRODUCT((Oktober!$G$15:$G$87=Lagerstyring!D81)*(Oktober!$H$15:$H$87)*(Oktober!$K$15:$K$87&gt;0))</f>
        <v>0</v>
      </c>
      <c r="AB81" s="278">
        <f>SUMPRODUCT((November!$G$15:$G$74=Lagerstyring!D81)*(November!$H$15:$H$74)*(November!$I$15:$I$74&gt;0))</f>
        <v>0</v>
      </c>
      <c r="AC81" s="279">
        <f>SUMPRODUCT((November!$G$15:$G$74=Lagerstyring!D81)*(November!$H$15:$H$74)*(November!$K$15:$K$74&gt;0))</f>
        <v>0</v>
      </c>
      <c r="AD81" s="278">
        <f>SUMPRODUCT((December!$G$15:$G$63=Lagerstyring!D81)*(December!$H$15:$H$63)*(December!$I$15:$I$63&gt;0))</f>
        <v>0</v>
      </c>
      <c r="AE81" s="224">
        <f>SUMPRODUCT((December!$G$15:$G$63=Lagerstyring!D81)*(December!$H$15:$H$63)*(December!$K$15:$K$63&gt;0))</f>
        <v>0</v>
      </c>
      <c r="AF81" s="281">
        <f t="shared" si="8"/>
        <v>0</v>
      </c>
      <c r="AG81" s="155" t="str">
        <f t="shared" si="9"/>
        <v>Skriv dine varer ind her!</v>
      </c>
      <c r="AH81" s="7"/>
    </row>
    <row r="82" spans="2:34" x14ac:dyDescent="0.2">
      <c r="B82" s="6"/>
      <c r="C82" s="187">
        <v>68</v>
      </c>
      <c r="D82" s="289" t="s">
        <v>126</v>
      </c>
      <c r="E82" s="284">
        <f t="shared" si="5"/>
        <v>0</v>
      </c>
      <c r="F82" s="154">
        <f t="shared" si="6"/>
        <v>0</v>
      </c>
      <c r="G82" s="224">
        <f t="shared" si="7"/>
        <v>0</v>
      </c>
      <c r="H82" s="154">
        <f>SUMPRODUCT((Januar!$G$15:$G$58=Lagerstyring!D82)*(Januar!$H$15:$H$58)*(Januar!$I$15:$I$58&gt;0))</f>
        <v>0</v>
      </c>
      <c r="I82" s="279">
        <f>SUMPRODUCT((Januar!$G$15:$G$58=Lagerstyring!D82)*(Januar!$H$15:$H$58)*(Januar!$K$15:$K$58&gt;0))</f>
        <v>0</v>
      </c>
      <c r="J82" s="278">
        <f>SUMPRODUCT((Februar!$G$15:$G$75=Lagerstyring!D82)*(Februar!$H$15:$H$75)*(Februar!$I$15:$I$75&gt;0))</f>
        <v>0</v>
      </c>
      <c r="K82" s="279">
        <f>SUMPRODUCT((Februar!$G$15:$G$75=Lagerstyring!D82)*(Februar!$H$15:$H$75)*(Februar!$K$15:$K$75&gt;0))</f>
        <v>0</v>
      </c>
      <c r="L82" s="278">
        <f>SUMPRODUCT((Marts!$G$15:$G$100=Lagerstyring!D82)*(Marts!$H$15:$H$100)*(Marts!$I$15:$I$100&gt;0))</f>
        <v>0</v>
      </c>
      <c r="M82" s="279">
        <f>SUMPRODUCT((Marts!$G$15:$G$100=Lagerstyring!D82)*(Marts!$H$15:$H$100)*(Marts!$K$15:$K$100&gt;0))</f>
        <v>0</v>
      </c>
      <c r="N82" s="278">
        <f>SUMPRODUCT((April!$G$15:$G$78=Lagerstyring!D82)*(April!$H$15:$H$78)*(April!$I$15:$I$78&gt;0))</f>
        <v>0</v>
      </c>
      <c r="O82" s="279">
        <f>SUMPRODUCT((April!$G$15:$G$78=Lagerstyring!D82)*(April!$H$15:$H$78)*(April!$K$15:$K$78&gt;0))</f>
        <v>0</v>
      </c>
      <c r="P82" s="278">
        <f>SUMPRODUCT((Maj!$G$15:$G$82=Lagerstyring!D82)*(Maj!$H$15:$H$82)*(Maj!$I$15:$I$82&gt;0))</f>
        <v>0</v>
      </c>
      <c r="Q82" s="279">
        <f>SUMPRODUCT((Maj!$G$15:$G$82=Lagerstyring!D82)*(Maj!$H$15:$H$82)*(Maj!$K$15:$K$82&gt;0))</f>
        <v>0</v>
      </c>
      <c r="R82" s="278">
        <f>SUMPRODUCT((Juni!$G$15:$G$80=Lagerstyring!D82)*(Juni!$H$15:$H$80)*(Juni!$I$15:$I$80&gt;0))</f>
        <v>0</v>
      </c>
      <c r="S82" s="279">
        <f>SUMPRODUCT((Juni!$G$15:$G$80=Lagerstyring!D82)*(Juni!$H$15:$H$80)*(Juni!$K$15:$K$80&gt;0))</f>
        <v>0</v>
      </c>
      <c r="T82" s="278">
        <f>SUMPRODUCT((Juli!$G$15:$G$77=Lagerstyring!D82)*(Juli!$H$15:$H$77)*(Juli!$I$15:$I$77&gt;0))</f>
        <v>0</v>
      </c>
      <c r="U82" s="279">
        <f>SUMPRODUCT((Juli!$G$15:$G$77=Lagerstyring!D82)*(Juli!$H$15:$H$77)*(Juli!$K$15:$K$77&gt;0))</f>
        <v>0</v>
      </c>
      <c r="V82" s="278">
        <f>SUMPRODUCT((August!$G$15:$G$79=Lagerstyring!D82)*(August!$H$15:$H$79)*(August!$I$15:$I$79&gt;0))</f>
        <v>0</v>
      </c>
      <c r="W82" s="279">
        <f>SUMPRODUCT((August!$G$15:$G$79=Lagerstyring!D82)*(August!$H$15:$H$79)*(August!$K$15:$K$79&gt;0))</f>
        <v>0</v>
      </c>
      <c r="X82" s="278">
        <f>SUMPRODUCT((September!$G$15:$G$85=Lagerstyring!D82)*(September!$H$15:$H$85)*(September!$I$15:$I$85&gt;0))</f>
        <v>0</v>
      </c>
      <c r="Y82" s="279">
        <f>SUMPRODUCT((September!$G$15:$G$85=Lagerstyring!D82)*(September!$H$15:$H$85)*(September!$K$15:$K$85&gt;0))</f>
        <v>0</v>
      </c>
      <c r="Z82" s="278">
        <f>SUMPRODUCT((Oktober!$G$15:$G$87=Lagerstyring!D82)*(Oktober!$H$15:$H$87)*(Oktober!$I$15:$I$87&gt;0))</f>
        <v>0</v>
      </c>
      <c r="AA82" s="279">
        <f>SUMPRODUCT((Oktober!$G$15:$G$87=Lagerstyring!D82)*(Oktober!$H$15:$H$87)*(Oktober!$K$15:$K$87&gt;0))</f>
        <v>0</v>
      </c>
      <c r="AB82" s="278">
        <f>SUMPRODUCT((November!$G$15:$G$74=Lagerstyring!D82)*(November!$H$15:$H$74)*(November!$I$15:$I$74&gt;0))</f>
        <v>0</v>
      </c>
      <c r="AC82" s="279">
        <f>SUMPRODUCT((November!$G$15:$G$74=Lagerstyring!D82)*(November!$H$15:$H$74)*(November!$K$15:$K$74&gt;0))</f>
        <v>0</v>
      </c>
      <c r="AD82" s="278">
        <f>SUMPRODUCT((December!$G$15:$G$63=Lagerstyring!D82)*(December!$H$15:$H$63)*(December!$I$15:$I$63&gt;0))</f>
        <v>0</v>
      </c>
      <c r="AE82" s="224">
        <f>SUMPRODUCT((December!$G$15:$G$63=Lagerstyring!D82)*(December!$H$15:$H$63)*(December!$K$15:$K$63&gt;0))</f>
        <v>0</v>
      </c>
      <c r="AF82" s="281">
        <f t="shared" si="8"/>
        <v>0</v>
      </c>
      <c r="AG82" s="155" t="str">
        <f t="shared" si="9"/>
        <v>Skriv dine varer ind her!</v>
      </c>
      <c r="AH82" s="7"/>
    </row>
    <row r="83" spans="2:34" x14ac:dyDescent="0.2">
      <c r="B83" s="6"/>
      <c r="C83" s="187">
        <v>69</v>
      </c>
      <c r="D83" s="289" t="s">
        <v>126</v>
      </c>
      <c r="E83" s="284">
        <f t="shared" si="5"/>
        <v>0</v>
      </c>
      <c r="F83" s="154">
        <f t="shared" si="6"/>
        <v>0</v>
      </c>
      <c r="G83" s="224">
        <f t="shared" si="7"/>
        <v>0</v>
      </c>
      <c r="H83" s="154">
        <f>SUMPRODUCT((Januar!$G$15:$G$58=Lagerstyring!D83)*(Januar!$H$15:$H$58)*(Januar!$I$15:$I$58&gt;0))</f>
        <v>0</v>
      </c>
      <c r="I83" s="279">
        <f>SUMPRODUCT((Januar!$G$15:$G$58=Lagerstyring!D83)*(Januar!$H$15:$H$58)*(Januar!$K$15:$K$58&gt;0))</f>
        <v>0</v>
      </c>
      <c r="J83" s="278">
        <f>SUMPRODUCT((Februar!$G$15:$G$75=Lagerstyring!D83)*(Februar!$H$15:$H$75)*(Februar!$I$15:$I$75&gt;0))</f>
        <v>0</v>
      </c>
      <c r="K83" s="279">
        <f>SUMPRODUCT((Februar!$G$15:$G$75=Lagerstyring!D83)*(Februar!$H$15:$H$75)*(Februar!$K$15:$K$75&gt;0))</f>
        <v>0</v>
      </c>
      <c r="L83" s="278">
        <f>SUMPRODUCT((Marts!$G$15:$G$100=Lagerstyring!D83)*(Marts!$H$15:$H$100)*(Marts!$I$15:$I$100&gt;0))</f>
        <v>0</v>
      </c>
      <c r="M83" s="279">
        <f>SUMPRODUCT((Marts!$G$15:$G$100=Lagerstyring!D83)*(Marts!$H$15:$H$100)*(Marts!$K$15:$K$100&gt;0))</f>
        <v>0</v>
      </c>
      <c r="N83" s="278">
        <f>SUMPRODUCT((April!$G$15:$G$78=Lagerstyring!D83)*(April!$H$15:$H$78)*(April!$I$15:$I$78&gt;0))</f>
        <v>0</v>
      </c>
      <c r="O83" s="279">
        <f>SUMPRODUCT((April!$G$15:$G$78=Lagerstyring!D83)*(April!$H$15:$H$78)*(April!$K$15:$K$78&gt;0))</f>
        <v>0</v>
      </c>
      <c r="P83" s="278">
        <f>SUMPRODUCT((Maj!$G$15:$G$82=Lagerstyring!D83)*(Maj!$H$15:$H$82)*(Maj!$I$15:$I$82&gt;0))</f>
        <v>0</v>
      </c>
      <c r="Q83" s="279">
        <f>SUMPRODUCT((Maj!$G$15:$G$82=Lagerstyring!D83)*(Maj!$H$15:$H$82)*(Maj!$K$15:$K$82&gt;0))</f>
        <v>0</v>
      </c>
      <c r="R83" s="278">
        <f>SUMPRODUCT((Juni!$G$15:$G$80=Lagerstyring!D83)*(Juni!$H$15:$H$80)*(Juni!$I$15:$I$80&gt;0))</f>
        <v>0</v>
      </c>
      <c r="S83" s="279">
        <f>SUMPRODUCT((Juni!$G$15:$G$80=Lagerstyring!D83)*(Juni!$H$15:$H$80)*(Juni!$K$15:$K$80&gt;0))</f>
        <v>0</v>
      </c>
      <c r="T83" s="278">
        <f>SUMPRODUCT((Juli!$G$15:$G$77=Lagerstyring!D83)*(Juli!$H$15:$H$77)*(Juli!$I$15:$I$77&gt;0))</f>
        <v>0</v>
      </c>
      <c r="U83" s="279">
        <f>SUMPRODUCT((Juli!$G$15:$G$77=Lagerstyring!D83)*(Juli!$H$15:$H$77)*(Juli!$K$15:$K$77&gt;0))</f>
        <v>0</v>
      </c>
      <c r="V83" s="278">
        <f>SUMPRODUCT((August!$G$15:$G$79=Lagerstyring!D83)*(August!$H$15:$H$79)*(August!$I$15:$I$79&gt;0))</f>
        <v>0</v>
      </c>
      <c r="W83" s="279">
        <f>SUMPRODUCT((August!$G$15:$G$79=Lagerstyring!D83)*(August!$H$15:$H$79)*(August!$K$15:$K$79&gt;0))</f>
        <v>0</v>
      </c>
      <c r="X83" s="278">
        <f>SUMPRODUCT((September!$G$15:$G$85=Lagerstyring!D83)*(September!$H$15:$H$85)*(September!$I$15:$I$85&gt;0))</f>
        <v>0</v>
      </c>
      <c r="Y83" s="279">
        <f>SUMPRODUCT((September!$G$15:$G$85=Lagerstyring!D83)*(September!$H$15:$H$85)*(September!$K$15:$K$85&gt;0))</f>
        <v>0</v>
      </c>
      <c r="Z83" s="278">
        <f>SUMPRODUCT((Oktober!$G$15:$G$87=Lagerstyring!D83)*(Oktober!$H$15:$H$87)*(Oktober!$I$15:$I$87&gt;0))</f>
        <v>0</v>
      </c>
      <c r="AA83" s="279">
        <f>SUMPRODUCT((Oktober!$G$15:$G$87=Lagerstyring!D83)*(Oktober!$H$15:$H$87)*(Oktober!$K$15:$K$87&gt;0))</f>
        <v>0</v>
      </c>
      <c r="AB83" s="278">
        <f>SUMPRODUCT((November!$G$15:$G$74=Lagerstyring!D83)*(November!$H$15:$H$74)*(November!$I$15:$I$74&gt;0))</f>
        <v>0</v>
      </c>
      <c r="AC83" s="279">
        <f>SUMPRODUCT((November!$G$15:$G$74=Lagerstyring!D83)*(November!$H$15:$H$74)*(November!$K$15:$K$74&gt;0))</f>
        <v>0</v>
      </c>
      <c r="AD83" s="278">
        <f>SUMPRODUCT((December!$G$15:$G$63=Lagerstyring!D83)*(December!$H$15:$H$63)*(December!$I$15:$I$63&gt;0))</f>
        <v>0</v>
      </c>
      <c r="AE83" s="224">
        <f>SUMPRODUCT((December!$G$15:$G$63=Lagerstyring!D83)*(December!$H$15:$H$63)*(December!$K$15:$K$63&gt;0))</f>
        <v>0</v>
      </c>
      <c r="AF83" s="281">
        <f t="shared" si="8"/>
        <v>0</v>
      </c>
      <c r="AG83" s="155" t="str">
        <f t="shared" si="9"/>
        <v>Skriv dine varer ind her!</v>
      </c>
      <c r="AH83" s="7"/>
    </row>
    <row r="84" spans="2:34" x14ac:dyDescent="0.2">
      <c r="B84" s="6"/>
      <c r="C84" s="187">
        <v>70</v>
      </c>
      <c r="D84" s="289" t="s">
        <v>126</v>
      </c>
      <c r="E84" s="284">
        <f t="shared" si="5"/>
        <v>0</v>
      </c>
      <c r="F84" s="154">
        <f t="shared" si="6"/>
        <v>0</v>
      </c>
      <c r="G84" s="224">
        <f t="shared" si="7"/>
        <v>0</v>
      </c>
      <c r="H84" s="154">
        <f>SUMPRODUCT((Januar!$G$15:$G$58=Lagerstyring!D84)*(Januar!$H$15:$H$58)*(Januar!$I$15:$I$58&gt;0))</f>
        <v>0</v>
      </c>
      <c r="I84" s="279">
        <f>SUMPRODUCT((Januar!$G$15:$G$58=Lagerstyring!D84)*(Januar!$H$15:$H$58)*(Januar!$K$15:$K$58&gt;0))</f>
        <v>0</v>
      </c>
      <c r="J84" s="278">
        <f>SUMPRODUCT((Februar!$G$15:$G$75=Lagerstyring!D84)*(Februar!$H$15:$H$75)*(Februar!$I$15:$I$75&gt;0))</f>
        <v>0</v>
      </c>
      <c r="K84" s="279">
        <f>SUMPRODUCT((Februar!$G$15:$G$75=Lagerstyring!D84)*(Februar!$H$15:$H$75)*(Februar!$K$15:$K$75&gt;0))</f>
        <v>0</v>
      </c>
      <c r="L84" s="278">
        <f>SUMPRODUCT((Marts!$G$15:$G$100=Lagerstyring!D84)*(Marts!$H$15:$H$100)*(Marts!$I$15:$I$100&gt;0))</f>
        <v>0</v>
      </c>
      <c r="M84" s="279">
        <f>SUMPRODUCT((Marts!$G$15:$G$100=Lagerstyring!D84)*(Marts!$H$15:$H$100)*(Marts!$K$15:$K$100&gt;0))</f>
        <v>0</v>
      </c>
      <c r="N84" s="278">
        <f>SUMPRODUCT((April!$G$15:$G$78=Lagerstyring!D84)*(April!$H$15:$H$78)*(April!$I$15:$I$78&gt;0))</f>
        <v>0</v>
      </c>
      <c r="O84" s="279">
        <f>SUMPRODUCT((April!$G$15:$G$78=Lagerstyring!D84)*(April!$H$15:$H$78)*(April!$K$15:$K$78&gt;0))</f>
        <v>0</v>
      </c>
      <c r="P84" s="278">
        <f>SUMPRODUCT((Maj!$G$15:$G$82=Lagerstyring!D84)*(Maj!$H$15:$H$82)*(Maj!$I$15:$I$82&gt;0))</f>
        <v>0</v>
      </c>
      <c r="Q84" s="279">
        <f>SUMPRODUCT((Maj!$G$15:$G$82=Lagerstyring!D84)*(Maj!$H$15:$H$82)*(Maj!$K$15:$K$82&gt;0))</f>
        <v>0</v>
      </c>
      <c r="R84" s="278">
        <f>SUMPRODUCT((Juni!$G$15:$G$80=Lagerstyring!D84)*(Juni!$H$15:$H$80)*(Juni!$I$15:$I$80&gt;0))</f>
        <v>0</v>
      </c>
      <c r="S84" s="279">
        <f>SUMPRODUCT((Juni!$G$15:$G$80=Lagerstyring!D84)*(Juni!$H$15:$H$80)*(Juni!$K$15:$K$80&gt;0))</f>
        <v>0</v>
      </c>
      <c r="T84" s="278">
        <f>SUMPRODUCT((Juli!$G$15:$G$77=Lagerstyring!D84)*(Juli!$H$15:$H$77)*(Juli!$I$15:$I$77&gt;0))</f>
        <v>0</v>
      </c>
      <c r="U84" s="279">
        <f>SUMPRODUCT((Juli!$G$15:$G$77=Lagerstyring!D84)*(Juli!$H$15:$H$77)*(Juli!$K$15:$K$77&gt;0))</f>
        <v>0</v>
      </c>
      <c r="V84" s="278">
        <f>SUMPRODUCT((August!$G$15:$G$79=Lagerstyring!D84)*(August!$H$15:$H$79)*(August!$I$15:$I$79&gt;0))</f>
        <v>0</v>
      </c>
      <c r="W84" s="279">
        <f>SUMPRODUCT((August!$G$15:$G$79=Lagerstyring!D84)*(August!$H$15:$H$79)*(August!$K$15:$K$79&gt;0))</f>
        <v>0</v>
      </c>
      <c r="X84" s="278">
        <f>SUMPRODUCT((September!$G$15:$G$85=Lagerstyring!D84)*(September!$H$15:$H$85)*(September!$I$15:$I$85&gt;0))</f>
        <v>0</v>
      </c>
      <c r="Y84" s="279">
        <f>SUMPRODUCT((September!$G$15:$G$85=Lagerstyring!D84)*(September!$H$15:$H$85)*(September!$K$15:$K$85&gt;0))</f>
        <v>0</v>
      </c>
      <c r="Z84" s="278">
        <f>SUMPRODUCT((Oktober!$G$15:$G$87=Lagerstyring!D84)*(Oktober!$H$15:$H$87)*(Oktober!$I$15:$I$87&gt;0))</f>
        <v>0</v>
      </c>
      <c r="AA84" s="279">
        <f>SUMPRODUCT((Oktober!$G$15:$G$87=Lagerstyring!D84)*(Oktober!$H$15:$H$87)*(Oktober!$K$15:$K$87&gt;0))</f>
        <v>0</v>
      </c>
      <c r="AB84" s="278">
        <f>SUMPRODUCT((November!$G$15:$G$74=Lagerstyring!D84)*(November!$H$15:$H$74)*(November!$I$15:$I$74&gt;0))</f>
        <v>0</v>
      </c>
      <c r="AC84" s="279">
        <f>SUMPRODUCT((November!$G$15:$G$74=Lagerstyring!D84)*(November!$H$15:$H$74)*(November!$K$15:$K$74&gt;0))</f>
        <v>0</v>
      </c>
      <c r="AD84" s="278">
        <f>SUMPRODUCT((December!$G$15:$G$63=Lagerstyring!D84)*(December!$H$15:$H$63)*(December!$I$15:$I$63&gt;0))</f>
        <v>0</v>
      </c>
      <c r="AE84" s="224">
        <f>SUMPRODUCT((December!$G$15:$G$63=Lagerstyring!D84)*(December!$H$15:$H$63)*(December!$K$15:$K$63&gt;0))</f>
        <v>0</v>
      </c>
      <c r="AF84" s="281">
        <f t="shared" si="8"/>
        <v>0</v>
      </c>
      <c r="AG84" s="155" t="str">
        <f t="shared" si="9"/>
        <v>Skriv dine varer ind her!</v>
      </c>
      <c r="AH84" s="7"/>
    </row>
    <row r="85" spans="2:34" x14ac:dyDescent="0.2">
      <c r="B85" s="6"/>
      <c r="C85" s="187">
        <v>71</v>
      </c>
      <c r="D85" s="289" t="s">
        <v>126</v>
      </c>
      <c r="E85" s="284">
        <f t="shared" si="5"/>
        <v>0</v>
      </c>
      <c r="F85" s="154">
        <f t="shared" si="6"/>
        <v>0</v>
      </c>
      <c r="G85" s="224">
        <f t="shared" si="7"/>
        <v>0</v>
      </c>
      <c r="H85" s="154">
        <f>SUMPRODUCT((Januar!$G$15:$G$58=Lagerstyring!D85)*(Januar!$H$15:$H$58)*(Januar!$I$15:$I$58&gt;0))</f>
        <v>0</v>
      </c>
      <c r="I85" s="279">
        <f>SUMPRODUCT((Januar!$G$15:$G$58=Lagerstyring!D85)*(Januar!$H$15:$H$58)*(Januar!$K$15:$K$58&gt;0))</f>
        <v>0</v>
      </c>
      <c r="J85" s="278">
        <f>SUMPRODUCT((Februar!$G$15:$G$75=Lagerstyring!D85)*(Februar!$H$15:$H$75)*(Februar!$I$15:$I$75&gt;0))</f>
        <v>0</v>
      </c>
      <c r="K85" s="279">
        <f>SUMPRODUCT((Februar!$G$15:$G$75=Lagerstyring!D85)*(Februar!$H$15:$H$75)*(Februar!$K$15:$K$75&gt;0))</f>
        <v>0</v>
      </c>
      <c r="L85" s="278">
        <f>SUMPRODUCT((Marts!$G$15:$G$100=Lagerstyring!D85)*(Marts!$H$15:$H$100)*(Marts!$I$15:$I$100&gt;0))</f>
        <v>0</v>
      </c>
      <c r="M85" s="279">
        <f>SUMPRODUCT((Marts!$G$15:$G$100=Lagerstyring!D85)*(Marts!$H$15:$H$100)*(Marts!$K$15:$K$100&gt;0))</f>
        <v>0</v>
      </c>
      <c r="N85" s="278">
        <f>SUMPRODUCT((April!$G$15:$G$78=Lagerstyring!D85)*(April!$H$15:$H$78)*(April!$I$15:$I$78&gt;0))</f>
        <v>0</v>
      </c>
      <c r="O85" s="279">
        <f>SUMPRODUCT((April!$G$15:$G$78=Lagerstyring!D85)*(April!$H$15:$H$78)*(April!$K$15:$K$78&gt;0))</f>
        <v>0</v>
      </c>
      <c r="P85" s="278">
        <f>SUMPRODUCT((Maj!$G$15:$G$82=Lagerstyring!D85)*(Maj!$H$15:$H$82)*(Maj!$I$15:$I$82&gt;0))</f>
        <v>0</v>
      </c>
      <c r="Q85" s="279">
        <f>SUMPRODUCT((Maj!$G$15:$G$82=Lagerstyring!D85)*(Maj!$H$15:$H$82)*(Maj!$K$15:$K$82&gt;0))</f>
        <v>0</v>
      </c>
      <c r="R85" s="278">
        <f>SUMPRODUCT((Juni!$G$15:$G$80=Lagerstyring!D85)*(Juni!$H$15:$H$80)*(Juni!$I$15:$I$80&gt;0))</f>
        <v>0</v>
      </c>
      <c r="S85" s="279">
        <f>SUMPRODUCT((Juni!$G$15:$G$80=Lagerstyring!D85)*(Juni!$H$15:$H$80)*(Juni!$K$15:$K$80&gt;0))</f>
        <v>0</v>
      </c>
      <c r="T85" s="278">
        <f>SUMPRODUCT((Juli!$G$15:$G$77=Lagerstyring!D85)*(Juli!$H$15:$H$77)*(Juli!$I$15:$I$77&gt;0))</f>
        <v>0</v>
      </c>
      <c r="U85" s="279">
        <f>SUMPRODUCT((Juli!$G$15:$G$77=Lagerstyring!D85)*(Juli!$H$15:$H$77)*(Juli!$K$15:$K$77&gt;0))</f>
        <v>0</v>
      </c>
      <c r="V85" s="278">
        <f>SUMPRODUCT((August!$G$15:$G$79=Lagerstyring!D85)*(August!$H$15:$H$79)*(August!$I$15:$I$79&gt;0))</f>
        <v>0</v>
      </c>
      <c r="W85" s="279">
        <f>SUMPRODUCT((August!$G$15:$G$79=Lagerstyring!D85)*(August!$H$15:$H$79)*(August!$K$15:$K$79&gt;0))</f>
        <v>0</v>
      </c>
      <c r="X85" s="278">
        <f>SUMPRODUCT((September!$G$15:$G$85=Lagerstyring!D85)*(September!$H$15:$H$85)*(September!$I$15:$I$85&gt;0))</f>
        <v>0</v>
      </c>
      <c r="Y85" s="279">
        <f>SUMPRODUCT((September!$G$15:$G$85=Lagerstyring!D85)*(September!$H$15:$H$85)*(September!$K$15:$K$85&gt;0))</f>
        <v>0</v>
      </c>
      <c r="Z85" s="278">
        <f>SUMPRODUCT((Oktober!$G$15:$G$87=Lagerstyring!D85)*(Oktober!$H$15:$H$87)*(Oktober!$I$15:$I$87&gt;0))</f>
        <v>0</v>
      </c>
      <c r="AA85" s="279">
        <f>SUMPRODUCT((Oktober!$G$15:$G$87=Lagerstyring!D85)*(Oktober!$H$15:$H$87)*(Oktober!$K$15:$K$87&gt;0))</f>
        <v>0</v>
      </c>
      <c r="AB85" s="278">
        <f>SUMPRODUCT((November!$G$15:$G$74=Lagerstyring!D85)*(November!$H$15:$H$74)*(November!$I$15:$I$74&gt;0))</f>
        <v>0</v>
      </c>
      <c r="AC85" s="279">
        <f>SUMPRODUCT((November!$G$15:$G$74=Lagerstyring!D85)*(November!$H$15:$H$74)*(November!$K$15:$K$74&gt;0))</f>
        <v>0</v>
      </c>
      <c r="AD85" s="278">
        <f>SUMPRODUCT((December!$G$15:$G$63=Lagerstyring!D85)*(December!$H$15:$H$63)*(December!$I$15:$I$63&gt;0))</f>
        <v>0</v>
      </c>
      <c r="AE85" s="224">
        <f>SUMPRODUCT((December!$G$15:$G$63=Lagerstyring!D85)*(December!$H$15:$H$63)*(December!$K$15:$K$63&gt;0))</f>
        <v>0</v>
      </c>
      <c r="AF85" s="281">
        <f t="shared" si="8"/>
        <v>0</v>
      </c>
      <c r="AG85" s="155" t="str">
        <f t="shared" si="9"/>
        <v>Skriv dine varer ind her!</v>
      </c>
      <c r="AH85" s="7"/>
    </row>
    <row r="86" spans="2:34" x14ac:dyDescent="0.2">
      <c r="B86" s="6"/>
      <c r="C86" s="187">
        <v>72</v>
      </c>
      <c r="D86" s="289" t="s">
        <v>126</v>
      </c>
      <c r="E86" s="284">
        <f t="shared" si="5"/>
        <v>0</v>
      </c>
      <c r="F86" s="154">
        <f t="shared" si="6"/>
        <v>0</v>
      </c>
      <c r="G86" s="224">
        <f t="shared" si="7"/>
        <v>0</v>
      </c>
      <c r="H86" s="154">
        <f>SUMPRODUCT((Januar!$G$15:$G$58=Lagerstyring!D86)*(Januar!$H$15:$H$58)*(Januar!$I$15:$I$58&gt;0))</f>
        <v>0</v>
      </c>
      <c r="I86" s="279">
        <f>SUMPRODUCT((Januar!$G$15:$G$58=Lagerstyring!D86)*(Januar!$H$15:$H$58)*(Januar!$K$15:$K$58&gt;0))</f>
        <v>0</v>
      </c>
      <c r="J86" s="278">
        <f>SUMPRODUCT((Februar!$G$15:$G$75=Lagerstyring!D86)*(Februar!$H$15:$H$75)*(Februar!$I$15:$I$75&gt;0))</f>
        <v>0</v>
      </c>
      <c r="K86" s="279">
        <f>SUMPRODUCT((Februar!$G$15:$G$75=Lagerstyring!D86)*(Februar!$H$15:$H$75)*(Februar!$K$15:$K$75&gt;0))</f>
        <v>0</v>
      </c>
      <c r="L86" s="278">
        <f>SUMPRODUCT((Marts!$G$15:$G$100=Lagerstyring!D86)*(Marts!$H$15:$H$100)*(Marts!$I$15:$I$100&gt;0))</f>
        <v>0</v>
      </c>
      <c r="M86" s="279">
        <f>SUMPRODUCT((Marts!$G$15:$G$100=Lagerstyring!D86)*(Marts!$H$15:$H$100)*(Marts!$K$15:$K$100&gt;0))</f>
        <v>0</v>
      </c>
      <c r="N86" s="278">
        <f>SUMPRODUCT((April!$G$15:$G$78=Lagerstyring!D86)*(April!$H$15:$H$78)*(April!$I$15:$I$78&gt;0))</f>
        <v>0</v>
      </c>
      <c r="O86" s="279">
        <f>SUMPRODUCT((April!$G$15:$G$78=Lagerstyring!D86)*(April!$H$15:$H$78)*(April!$K$15:$K$78&gt;0))</f>
        <v>0</v>
      </c>
      <c r="P86" s="278">
        <f>SUMPRODUCT((Maj!$G$15:$G$82=Lagerstyring!D86)*(Maj!$H$15:$H$82)*(Maj!$I$15:$I$82&gt;0))</f>
        <v>0</v>
      </c>
      <c r="Q86" s="279">
        <f>SUMPRODUCT((Maj!$G$15:$G$82=Lagerstyring!D86)*(Maj!$H$15:$H$82)*(Maj!$K$15:$K$82&gt;0))</f>
        <v>0</v>
      </c>
      <c r="R86" s="278">
        <f>SUMPRODUCT((Juni!$G$15:$G$80=Lagerstyring!D86)*(Juni!$H$15:$H$80)*(Juni!$I$15:$I$80&gt;0))</f>
        <v>0</v>
      </c>
      <c r="S86" s="279">
        <f>SUMPRODUCT((Juni!$G$15:$G$80=Lagerstyring!D86)*(Juni!$H$15:$H$80)*(Juni!$K$15:$K$80&gt;0))</f>
        <v>0</v>
      </c>
      <c r="T86" s="278">
        <f>SUMPRODUCT((Juli!$G$15:$G$77=Lagerstyring!D86)*(Juli!$H$15:$H$77)*(Juli!$I$15:$I$77&gt;0))</f>
        <v>0</v>
      </c>
      <c r="U86" s="279">
        <f>SUMPRODUCT((Juli!$G$15:$G$77=Lagerstyring!D86)*(Juli!$H$15:$H$77)*(Juli!$K$15:$K$77&gt;0))</f>
        <v>0</v>
      </c>
      <c r="V86" s="278">
        <f>SUMPRODUCT((August!$G$15:$G$79=Lagerstyring!D86)*(August!$H$15:$H$79)*(August!$I$15:$I$79&gt;0))</f>
        <v>0</v>
      </c>
      <c r="W86" s="279">
        <f>SUMPRODUCT((August!$G$15:$G$79=Lagerstyring!D86)*(August!$H$15:$H$79)*(August!$K$15:$K$79&gt;0))</f>
        <v>0</v>
      </c>
      <c r="X86" s="278">
        <f>SUMPRODUCT((September!$G$15:$G$85=Lagerstyring!D86)*(September!$H$15:$H$85)*(September!$I$15:$I$85&gt;0))</f>
        <v>0</v>
      </c>
      <c r="Y86" s="279">
        <f>SUMPRODUCT((September!$G$15:$G$85=Lagerstyring!D86)*(September!$H$15:$H$85)*(September!$K$15:$K$85&gt;0))</f>
        <v>0</v>
      </c>
      <c r="Z86" s="278">
        <f>SUMPRODUCT((Oktober!$G$15:$G$87=Lagerstyring!D86)*(Oktober!$H$15:$H$87)*(Oktober!$I$15:$I$87&gt;0))</f>
        <v>0</v>
      </c>
      <c r="AA86" s="279">
        <f>SUMPRODUCT((Oktober!$G$15:$G$87=Lagerstyring!D86)*(Oktober!$H$15:$H$87)*(Oktober!$K$15:$K$87&gt;0))</f>
        <v>0</v>
      </c>
      <c r="AB86" s="278">
        <f>SUMPRODUCT((November!$G$15:$G$74=Lagerstyring!D86)*(November!$H$15:$H$74)*(November!$I$15:$I$74&gt;0))</f>
        <v>0</v>
      </c>
      <c r="AC86" s="279">
        <f>SUMPRODUCT((November!$G$15:$G$74=Lagerstyring!D86)*(November!$H$15:$H$74)*(November!$K$15:$K$74&gt;0))</f>
        <v>0</v>
      </c>
      <c r="AD86" s="278">
        <f>SUMPRODUCT((December!$G$15:$G$63=Lagerstyring!D86)*(December!$H$15:$H$63)*(December!$I$15:$I$63&gt;0))</f>
        <v>0</v>
      </c>
      <c r="AE86" s="224">
        <f>SUMPRODUCT((December!$G$15:$G$63=Lagerstyring!D86)*(December!$H$15:$H$63)*(December!$K$15:$K$63&gt;0))</f>
        <v>0</v>
      </c>
      <c r="AF86" s="281">
        <f t="shared" si="8"/>
        <v>0</v>
      </c>
      <c r="AG86" s="155" t="str">
        <f t="shared" si="9"/>
        <v>Skriv dine varer ind her!</v>
      </c>
      <c r="AH86" s="7"/>
    </row>
    <row r="87" spans="2:34" x14ac:dyDescent="0.2">
      <c r="B87" s="6"/>
      <c r="C87" s="187">
        <v>73</v>
      </c>
      <c r="D87" s="289" t="s">
        <v>126</v>
      </c>
      <c r="E87" s="284">
        <f t="shared" si="5"/>
        <v>0</v>
      </c>
      <c r="F87" s="154">
        <f t="shared" si="6"/>
        <v>0</v>
      </c>
      <c r="G87" s="224">
        <f t="shared" si="7"/>
        <v>0</v>
      </c>
      <c r="H87" s="154">
        <f>SUMPRODUCT((Januar!$G$15:$G$58=Lagerstyring!D87)*(Januar!$H$15:$H$58)*(Januar!$I$15:$I$58&gt;0))</f>
        <v>0</v>
      </c>
      <c r="I87" s="279">
        <f>SUMPRODUCT((Januar!$G$15:$G$58=Lagerstyring!D87)*(Januar!$H$15:$H$58)*(Januar!$K$15:$K$58&gt;0))</f>
        <v>0</v>
      </c>
      <c r="J87" s="278">
        <f>SUMPRODUCT((Februar!$G$15:$G$75=Lagerstyring!D87)*(Februar!$H$15:$H$75)*(Februar!$I$15:$I$75&gt;0))</f>
        <v>0</v>
      </c>
      <c r="K87" s="279">
        <f>SUMPRODUCT((Februar!$G$15:$G$75=Lagerstyring!D87)*(Februar!$H$15:$H$75)*(Februar!$K$15:$K$75&gt;0))</f>
        <v>0</v>
      </c>
      <c r="L87" s="278">
        <f>SUMPRODUCT((Marts!$G$15:$G$100=Lagerstyring!D87)*(Marts!$H$15:$H$100)*(Marts!$I$15:$I$100&gt;0))</f>
        <v>0</v>
      </c>
      <c r="M87" s="279">
        <f>SUMPRODUCT((Marts!$G$15:$G$100=Lagerstyring!D87)*(Marts!$H$15:$H$100)*(Marts!$K$15:$K$100&gt;0))</f>
        <v>0</v>
      </c>
      <c r="N87" s="278">
        <f>SUMPRODUCT((April!$G$15:$G$78=Lagerstyring!D87)*(April!$H$15:$H$78)*(April!$I$15:$I$78&gt;0))</f>
        <v>0</v>
      </c>
      <c r="O87" s="279">
        <f>SUMPRODUCT((April!$G$15:$G$78=Lagerstyring!D87)*(April!$H$15:$H$78)*(April!$K$15:$K$78&gt;0))</f>
        <v>0</v>
      </c>
      <c r="P87" s="278">
        <f>SUMPRODUCT((Maj!$G$15:$G$82=Lagerstyring!D87)*(Maj!$H$15:$H$82)*(Maj!$I$15:$I$82&gt;0))</f>
        <v>0</v>
      </c>
      <c r="Q87" s="279">
        <f>SUMPRODUCT((Maj!$G$15:$G$82=Lagerstyring!D87)*(Maj!$H$15:$H$82)*(Maj!$K$15:$K$82&gt;0))</f>
        <v>0</v>
      </c>
      <c r="R87" s="278">
        <f>SUMPRODUCT((Juni!$G$15:$G$80=Lagerstyring!D87)*(Juni!$H$15:$H$80)*(Juni!$I$15:$I$80&gt;0))</f>
        <v>0</v>
      </c>
      <c r="S87" s="279">
        <f>SUMPRODUCT((Juni!$G$15:$G$80=Lagerstyring!D87)*(Juni!$H$15:$H$80)*(Juni!$K$15:$K$80&gt;0))</f>
        <v>0</v>
      </c>
      <c r="T87" s="278">
        <f>SUMPRODUCT((Juli!$G$15:$G$77=Lagerstyring!D87)*(Juli!$H$15:$H$77)*(Juli!$I$15:$I$77&gt;0))</f>
        <v>0</v>
      </c>
      <c r="U87" s="279">
        <f>SUMPRODUCT((Juli!$G$15:$G$77=Lagerstyring!D87)*(Juli!$H$15:$H$77)*(Juli!$K$15:$K$77&gt;0))</f>
        <v>0</v>
      </c>
      <c r="V87" s="278">
        <f>SUMPRODUCT((August!$G$15:$G$79=Lagerstyring!D87)*(August!$H$15:$H$79)*(August!$I$15:$I$79&gt;0))</f>
        <v>0</v>
      </c>
      <c r="W87" s="279">
        <f>SUMPRODUCT((August!$G$15:$G$79=Lagerstyring!D87)*(August!$H$15:$H$79)*(August!$K$15:$K$79&gt;0))</f>
        <v>0</v>
      </c>
      <c r="X87" s="278">
        <f>SUMPRODUCT((September!$G$15:$G$85=Lagerstyring!D87)*(September!$H$15:$H$85)*(September!$I$15:$I$85&gt;0))</f>
        <v>0</v>
      </c>
      <c r="Y87" s="279">
        <f>SUMPRODUCT((September!$G$15:$G$85=Lagerstyring!D87)*(September!$H$15:$H$85)*(September!$K$15:$K$85&gt;0))</f>
        <v>0</v>
      </c>
      <c r="Z87" s="278">
        <f>SUMPRODUCT((Oktober!$G$15:$G$87=Lagerstyring!D87)*(Oktober!$H$15:$H$87)*(Oktober!$I$15:$I$87&gt;0))</f>
        <v>0</v>
      </c>
      <c r="AA87" s="279">
        <f>SUMPRODUCT((Oktober!$G$15:$G$87=Lagerstyring!D87)*(Oktober!$H$15:$H$87)*(Oktober!$K$15:$K$87&gt;0))</f>
        <v>0</v>
      </c>
      <c r="AB87" s="278">
        <f>SUMPRODUCT((November!$G$15:$G$74=Lagerstyring!D87)*(November!$H$15:$H$74)*(November!$I$15:$I$74&gt;0))</f>
        <v>0</v>
      </c>
      <c r="AC87" s="279">
        <f>SUMPRODUCT((November!$G$15:$G$74=Lagerstyring!D87)*(November!$H$15:$H$74)*(November!$K$15:$K$74&gt;0))</f>
        <v>0</v>
      </c>
      <c r="AD87" s="278">
        <f>SUMPRODUCT((December!$G$15:$G$63=Lagerstyring!D87)*(December!$H$15:$H$63)*(December!$I$15:$I$63&gt;0))</f>
        <v>0</v>
      </c>
      <c r="AE87" s="224">
        <f>SUMPRODUCT((December!$G$15:$G$63=Lagerstyring!D87)*(December!$H$15:$H$63)*(December!$K$15:$K$63&gt;0))</f>
        <v>0</v>
      </c>
      <c r="AF87" s="281">
        <f t="shared" si="8"/>
        <v>0</v>
      </c>
      <c r="AG87" s="155" t="str">
        <f t="shared" si="9"/>
        <v>Skriv dine varer ind her!</v>
      </c>
      <c r="AH87" s="7"/>
    </row>
    <row r="88" spans="2:34" x14ac:dyDescent="0.2">
      <c r="B88" s="6"/>
      <c r="C88" s="187">
        <v>74</v>
      </c>
      <c r="D88" s="289" t="s">
        <v>126</v>
      </c>
      <c r="E88" s="284">
        <f t="shared" ref="E88:E114" si="10">SUM(H88,J88,L88,N88,P88,R88,T88,V88,X88,Z88,AB88,AD88)</f>
        <v>0</v>
      </c>
      <c r="F88" s="154">
        <f t="shared" ref="F88:F114" si="11">SUM(I88,K88,M88,O88,Q88,S88,U88,W88,Y88,AA88,AC88,AE88)</f>
        <v>0</v>
      </c>
      <c r="G88" s="224">
        <f t="shared" ref="G88:G114" si="12">SUM(E88-F88)</f>
        <v>0</v>
      </c>
      <c r="H88" s="154">
        <f>SUMPRODUCT((Januar!$G$15:$G$58=Lagerstyring!D88)*(Januar!$H$15:$H$58)*(Januar!$I$15:$I$58&gt;0))</f>
        <v>0</v>
      </c>
      <c r="I88" s="279">
        <f>SUMPRODUCT((Januar!$G$15:$G$58=Lagerstyring!D88)*(Januar!$H$15:$H$58)*(Januar!$K$15:$K$58&gt;0))</f>
        <v>0</v>
      </c>
      <c r="J88" s="278">
        <f>SUMPRODUCT((Februar!$G$15:$G$75=Lagerstyring!D88)*(Februar!$H$15:$H$75)*(Februar!$I$15:$I$75&gt;0))</f>
        <v>0</v>
      </c>
      <c r="K88" s="279">
        <f>SUMPRODUCT((Februar!$G$15:$G$75=Lagerstyring!D88)*(Februar!$H$15:$H$75)*(Februar!$K$15:$K$75&gt;0))</f>
        <v>0</v>
      </c>
      <c r="L88" s="278">
        <f>SUMPRODUCT((Marts!$G$15:$G$100=Lagerstyring!D88)*(Marts!$H$15:$H$100)*(Marts!$I$15:$I$100&gt;0))</f>
        <v>0</v>
      </c>
      <c r="M88" s="279">
        <f>SUMPRODUCT((Marts!$G$15:$G$100=Lagerstyring!D88)*(Marts!$H$15:$H$100)*(Marts!$K$15:$K$100&gt;0))</f>
        <v>0</v>
      </c>
      <c r="N88" s="278">
        <f>SUMPRODUCT((April!$G$15:$G$78=Lagerstyring!D88)*(April!$H$15:$H$78)*(April!$I$15:$I$78&gt;0))</f>
        <v>0</v>
      </c>
      <c r="O88" s="279">
        <f>SUMPRODUCT((April!$G$15:$G$78=Lagerstyring!D88)*(April!$H$15:$H$78)*(April!$K$15:$K$78&gt;0))</f>
        <v>0</v>
      </c>
      <c r="P88" s="278">
        <f>SUMPRODUCT((Maj!$G$15:$G$82=Lagerstyring!D88)*(Maj!$H$15:$H$82)*(Maj!$I$15:$I$82&gt;0))</f>
        <v>0</v>
      </c>
      <c r="Q88" s="279">
        <f>SUMPRODUCT((Maj!$G$15:$G$82=Lagerstyring!D88)*(Maj!$H$15:$H$82)*(Maj!$K$15:$K$82&gt;0))</f>
        <v>0</v>
      </c>
      <c r="R88" s="278">
        <f>SUMPRODUCT((Juni!$G$15:$G$80=Lagerstyring!D88)*(Juni!$H$15:$H$80)*(Juni!$I$15:$I$80&gt;0))</f>
        <v>0</v>
      </c>
      <c r="S88" s="279">
        <f>SUMPRODUCT((Juni!$G$15:$G$80=Lagerstyring!D88)*(Juni!$H$15:$H$80)*(Juni!$K$15:$K$80&gt;0))</f>
        <v>0</v>
      </c>
      <c r="T88" s="278">
        <f>SUMPRODUCT((Juli!$G$15:$G$77=Lagerstyring!D88)*(Juli!$H$15:$H$77)*(Juli!$I$15:$I$77&gt;0))</f>
        <v>0</v>
      </c>
      <c r="U88" s="279">
        <f>SUMPRODUCT((Juli!$G$15:$G$77=Lagerstyring!D88)*(Juli!$H$15:$H$77)*(Juli!$K$15:$K$77&gt;0))</f>
        <v>0</v>
      </c>
      <c r="V88" s="278">
        <f>SUMPRODUCT((August!$G$15:$G$79=Lagerstyring!D88)*(August!$H$15:$H$79)*(August!$I$15:$I$79&gt;0))</f>
        <v>0</v>
      </c>
      <c r="W88" s="279">
        <f>SUMPRODUCT((August!$G$15:$G$79=Lagerstyring!D88)*(August!$H$15:$H$79)*(August!$K$15:$K$79&gt;0))</f>
        <v>0</v>
      </c>
      <c r="X88" s="278">
        <f>SUMPRODUCT((September!$G$15:$G$85=Lagerstyring!D88)*(September!$H$15:$H$85)*(September!$I$15:$I$85&gt;0))</f>
        <v>0</v>
      </c>
      <c r="Y88" s="279">
        <f>SUMPRODUCT((September!$G$15:$G$85=Lagerstyring!D88)*(September!$H$15:$H$85)*(September!$K$15:$K$85&gt;0))</f>
        <v>0</v>
      </c>
      <c r="Z88" s="278">
        <f>SUMPRODUCT((Oktober!$G$15:$G$87=Lagerstyring!D88)*(Oktober!$H$15:$H$87)*(Oktober!$I$15:$I$87&gt;0))</f>
        <v>0</v>
      </c>
      <c r="AA88" s="279">
        <f>SUMPRODUCT((Oktober!$G$15:$G$87=Lagerstyring!D88)*(Oktober!$H$15:$H$87)*(Oktober!$K$15:$K$87&gt;0))</f>
        <v>0</v>
      </c>
      <c r="AB88" s="278">
        <f>SUMPRODUCT((November!$G$15:$G$74=Lagerstyring!D88)*(November!$H$15:$H$74)*(November!$I$15:$I$74&gt;0))</f>
        <v>0</v>
      </c>
      <c r="AC88" s="279">
        <f>SUMPRODUCT((November!$G$15:$G$74=Lagerstyring!D88)*(November!$H$15:$H$74)*(November!$K$15:$K$74&gt;0))</f>
        <v>0</v>
      </c>
      <c r="AD88" s="278">
        <f>SUMPRODUCT((December!$G$15:$G$63=Lagerstyring!D88)*(December!$H$15:$H$63)*(December!$I$15:$I$63&gt;0))</f>
        <v>0</v>
      </c>
      <c r="AE88" s="224">
        <f>SUMPRODUCT((December!$G$15:$G$63=Lagerstyring!D88)*(December!$H$15:$H$63)*(December!$K$15:$K$63&gt;0))</f>
        <v>0</v>
      </c>
      <c r="AF88" s="281">
        <f t="shared" ref="AF88:AF114" si="13">SUM(G88)</f>
        <v>0</v>
      </c>
      <c r="AG88" s="155" t="str">
        <f t="shared" ref="AG88:AG114" si="14">(D88)</f>
        <v>Skriv dine varer ind her!</v>
      </c>
      <c r="AH88" s="7"/>
    </row>
    <row r="89" spans="2:34" x14ac:dyDescent="0.2">
      <c r="B89" s="6"/>
      <c r="C89" s="187">
        <v>75</v>
      </c>
      <c r="D89" s="289" t="s">
        <v>126</v>
      </c>
      <c r="E89" s="284">
        <f t="shared" si="10"/>
        <v>0</v>
      </c>
      <c r="F89" s="154">
        <f t="shared" si="11"/>
        <v>0</v>
      </c>
      <c r="G89" s="224">
        <f t="shared" si="12"/>
        <v>0</v>
      </c>
      <c r="H89" s="154">
        <f>SUMPRODUCT((Januar!$G$15:$G$58=Lagerstyring!D89)*(Januar!$H$15:$H$58)*(Januar!$I$15:$I$58&gt;0))</f>
        <v>0</v>
      </c>
      <c r="I89" s="279">
        <f>SUMPRODUCT((Januar!$G$15:$G$58=Lagerstyring!D89)*(Januar!$H$15:$H$58)*(Januar!$K$15:$K$58&gt;0))</f>
        <v>0</v>
      </c>
      <c r="J89" s="278">
        <f>SUMPRODUCT((Februar!$G$15:$G$75=Lagerstyring!D89)*(Februar!$H$15:$H$75)*(Februar!$I$15:$I$75&gt;0))</f>
        <v>0</v>
      </c>
      <c r="K89" s="279">
        <f>SUMPRODUCT((Februar!$G$15:$G$75=Lagerstyring!D89)*(Februar!$H$15:$H$75)*(Februar!$K$15:$K$75&gt;0))</f>
        <v>0</v>
      </c>
      <c r="L89" s="278">
        <f>SUMPRODUCT((Marts!$G$15:$G$100=Lagerstyring!D89)*(Marts!$H$15:$H$100)*(Marts!$I$15:$I$100&gt;0))</f>
        <v>0</v>
      </c>
      <c r="M89" s="279">
        <f>SUMPRODUCT((Marts!$G$15:$G$100=Lagerstyring!D89)*(Marts!$H$15:$H$100)*(Marts!$K$15:$K$100&gt;0))</f>
        <v>0</v>
      </c>
      <c r="N89" s="278">
        <f>SUMPRODUCT((April!$G$15:$G$78=Lagerstyring!D89)*(April!$H$15:$H$78)*(April!$I$15:$I$78&gt;0))</f>
        <v>0</v>
      </c>
      <c r="O89" s="279">
        <f>SUMPRODUCT((April!$G$15:$G$78=Lagerstyring!D89)*(April!$H$15:$H$78)*(April!$K$15:$K$78&gt;0))</f>
        <v>0</v>
      </c>
      <c r="P89" s="278">
        <f>SUMPRODUCT((Maj!$G$15:$G$82=Lagerstyring!D89)*(Maj!$H$15:$H$82)*(Maj!$I$15:$I$82&gt;0))</f>
        <v>0</v>
      </c>
      <c r="Q89" s="279">
        <f>SUMPRODUCT((Maj!$G$15:$G$82=Lagerstyring!D89)*(Maj!$H$15:$H$82)*(Maj!$K$15:$K$82&gt;0))</f>
        <v>0</v>
      </c>
      <c r="R89" s="278">
        <f>SUMPRODUCT((Juni!$G$15:$G$80=Lagerstyring!D89)*(Juni!$H$15:$H$80)*(Juni!$I$15:$I$80&gt;0))</f>
        <v>0</v>
      </c>
      <c r="S89" s="279">
        <f>SUMPRODUCT((Juni!$G$15:$G$80=Lagerstyring!D89)*(Juni!$H$15:$H$80)*(Juni!$K$15:$K$80&gt;0))</f>
        <v>0</v>
      </c>
      <c r="T89" s="278">
        <f>SUMPRODUCT((Juli!$G$15:$G$77=Lagerstyring!D89)*(Juli!$H$15:$H$77)*(Juli!$I$15:$I$77&gt;0))</f>
        <v>0</v>
      </c>
      <c r="U89" s="279">
        <f>SUMPRODUCT((Juli!$G$15:$G$77=Lagerstyring!D89)*(Juli!$H$15:$H$77)*(Juli!$K$15:$K$77&gt;0))</f>
        <v>0</v>
      </c>
      <c r="V89" s="278">
        <f>SUMPRODUCT((August!$G$15:$G$79=Lagerstyring!D89)*(August!$H$15:$H$79)*(August!$I$15:$I$79&gt;0))</f>
        <v>0</v>
      </c>
      <c r="W89" s="279">
        <f>SUMPRODUCT((August!$G$15:$G$79=Lagerstyring!D89)*(August!$H$15:$H$79)*(August!$K$15:$K$79&gt;0))</f>
        <v>0</v>
      </c>
      <c r="X89" s="278">
        <f>SUMPRODUCT((September!$G$15:$G$85=Lagerstyring!D89)*(September!$H$15:$H$85)*(September!$I$15:$I$85&gt;0))</f>
        <v>0</v>
      </c>
      <c r="Y89" s="279">
        <f>SUMPRODUCT((September!$G$15:$G$85=Lagerstyring!D89)*(September!$H$15:$H$85)*(September!$K$15:$K$85&gt;0))</f>
        <v>0</v>
      </c>
      <c r="Z89" s="278">
        <f>SUMPRODUCT((Oktober!$G$15:$G$87=Lagerstyring!D89)*(Oktober!$H$15:$H$87)*(Oktober!$I$15:$I$87&gt;0))</f>
        <v>0</v>
      </c>
      <c r="AA89" s="279">
        <f>SUMPRODUCT((Oktober!$G$15:$G$87=Lagerstyring!D89)*(Oktober!$H$15:$H$87)*(Oktober!$K$15:$K$87&gt;0))</f>
        <v>0</v>
      </c>
      <c r="AB89" s="278">
        <f>SUMPRODUCT((November!$G$15:$G$74=Lagerstyring!D89)*(November!$H$15:$H$74)*(November!$I$15:$I$74&gt;0))</f>
        <v>0</v>
      </c>
      <c r="AC89" s="279">
        <f>SUMPRODUCT((November!$G$15:$G$74=Lagerstyring!D89)*(November!$H$15:$H$74)*(November!$K$15:$K$74&gt;0))</f>
        <v>0</v>
      </c>
      <c r="AD89" s="278">
        <f>SUMPRODUCT((December!$G$15:$G$63=Lagerstyring!D89)*(December!$H$15:$H$63)*(December!$I$15:$I$63&gt;0))</f>
        <v>0</v>
      </c>
      <c r="AE89" s="224">
        <f>SUMPRODUCT((December!$G$15:$G$63=Lagerstyring!D89)*(December!$H$15:$H$63)*(December!$K$15:$K$63&gt;0))</f>
        <v>0</v>
      </c>
      <c r="AF89" s="281">
        <f t="shared" si="13"/>
        <v>0</v>
      </c>
      <c r="AG89" s="155" t="str">
        <f t="shared" si="14"/>
        <v>Skriv dine varer ind her!</v>
      </c>
      <c r="AH89" s="7"/>
    </row>
    <row r="90" spans="2:34" x14ac:dyDescent="0.2">
      <c r="B90" s="6"/>
      <c r="C90" s="187">
        <v>76</v>
      </c>
      <c r="D90" s="289" t="s">
        <v>126</v>
      </c>
      <c r="E90" s="284">
        <f t="shared" si="10"/>
        <v>0</v>
      </c>
      <c r="F90" s="154">
        <f t="shared" si="11"/>
        <v>0</v>
      </c>
      <c r="G90" s="224">
        <f t="shared" si="12"/>
        <v>0</v>
      </c>
      <c r="H90" s="154">
        <f>SUMPRODUCT((Januar!$G$15:$G$58=Lagerstyring!D90)*(Januar!$H$15:$H$58)*(Januar!$I$15:$I$58&gt;0))</f>
        <v>0</v>
      </c>
      <c r="I90" s="279">
        <f>SUMPRODUCT((Januar!$G$15:$G$58=Lagerstyring!D90)*(Januar!$H$15:$H$58)*(Januar!$K$15:$K$58&gt;0))</f>
        <v>0</v>
      </c>
      <c r="J90" s="278">
        <f>SUMPRODUCT((Februar!$G$15:$G$75=Lagerstyring!D90)*(Februar!$H$15:$H$75)*(Februar!$I$15:$I$75&gt;0))</f>
        <v>0</v>
      </c>
      <c r="K90" s="279">
        <f>SUMPRODUCT((Februar!$G$15:$G$75=Lagerstyring!D90)*(Februar!$H$15:$H$75)*(Februar!$K$15:$K$75&gt;0))</f>
        <v>0</v>
      </c>
      <c r="L90" s="278">
        <f>SUMPRODUCT((Marts!$G$15:$G$100=Lagerstyring!D90)*(Marts!$H$15:$H$100)*(Marts!$I$15:$I$100&gt;0))</f>
        <v>0</v>
      </c>
      <c r="M90" s="279">
        <f>SUMPRODUCT((Marts!$G$15:$G$100=Lagerstyring!D90)*(Marts!$H$15:$H$100)*(Marts!$K$15:$K$100&gt;0))</f>
        <v>0</v>
      </c>
      <c r="N90" s="278">
        <f>SUMPRODUCT((April!$G$15:$G$78=Lagerstyring!D90)*(April!$H$15:$H$78)*(April!$I$15:$I$78&gt;0))</f>
        <v>0</v>
      </c>
      <c r="O90" s="279">
        <f>SUMPRODUCT((April!$G$15:$G$78=Lagerstyring!D90)*(April!$H$15:$H$78)*(April!$K$15:$K$78&gt;0))</f>
        <v>0</v>
      </c>
      <c r="P90" s="278">
        <f>SUMPRODUCT((Maj!$G$15:$G$82=Lagerstyring!D90)*(Maj!$H$15:$H$82)*(Maj!$I$15:$I$82&gt;0))</f>
        <v>0</v>
      </c>
      <c r="Q90" s="279">
        <f>SUMPRODUCT((Maj!$G$15:$G$82=Lagerstyring!D90)*(Maj!$H$15:$H$82)*(Maj!$K$15:$K$82&gt;0))</f>
        <v>0</v>
      </c>
      <c r="R90" s="278">
        <f>SUMPRODUCT((Juni!$G$15:$G$80=Lagerstyring!D90)*(Juni!$H$15:$H$80)*(Juni!$I$15:$I$80&gt;0))</f>
        <v>0</v>
      </c>
      <c r="S90" s="279">
        <f>SUMPRODUCT((Juni!$G$15:$G$80=Lagerstyring!D90)*(Juni!$H$15:$H$80)*(Juni!$K$15:$K$80&gt;0))</f>
        <v>0</v>
      </c>
      <c r="T90" s="278">
        <f>SUMPRODUCT((Juli!$G$15:$G$77=Lagerstyring!D90)*(Juli!$H$15:$H$77)*(Juli!$I$15:$I$77&gt;0))</f>
        <v>0</v>
      </c>
      <c r="U90" s="279">
        <f>SUMPRODUCT((Juli!$G$15:$G$77=Lagerstyring!D90)*(Juli!$H$15:$H$77)*(Juli!$K$15:$K$77&gt;0))</f>
        <v>0</v>
      </c>
      <c r="V90" s="278">
        <f>SUMPRODUCT((August!$G$15:$G$79=Lagerstyring!D90)*(August!$H$15:$H$79)*(August!$I$15:$I$79&gt;0))</f>
        <v>0</v>
      </c>
      <c r="W90" s="279">
        <f>SUMPRODUCT((August!$G$15:$G$79=Lagerstyring!D90)*(August!$H$15:$H$79)*(August!$K$15:$K$79&gt;0))</f>
        <v>0</v>
      </c>
      <c r="X90" s="278">
        <f>SUMPRODUCT((September!$G$15:$G$85=Lagerstyring!D90)*(September!$H$15:$H$85)*(September!$I$15:$I$85&gt;0))</f>
        <v>0</v>
      </c>
      <c r="Y90" s="279">
        <f>SUMPRODUCT((September!$G$15:$G$85=Lagerstyring!D90)*(September!$H$15:$H$85)*(September!$K$15:$K$85&gt;0))</f>
        <v>0</v>
      </c>
      <c r="Z90" s="278">
        <f>SUMPRODUCT((Oktober!$G$15:$G$87=Lagerstyring!D90)*(Oktober!$H$15:$H$87)*(Oktober!$I$15:$I$87&gt;0))</f>
        <v>0</v>
      </c>
      <c r="AA90" s="279">
        <f>SUMPRODUCT((Oktober!$G$15:$G$87=Lagerstyring!D90)*(Oktober!$H$15:$H$87)*(Oktober!$K$15:$K$87&gt;0))</f>
        <v>0</v>
      </c>
      <c r="AB90" s="278">
        <f>SUMPRODUCT((November!$G$15:$G$74=Lagerstyring!D90)*(November!$H$15:$H$74)*(November!$I$15:$I$74&gt;0))</f>
        <v>0</v>
      </c>
      <c r="AC90" s="279">
        <f>SUMPRODUCT((November!$G$15:$G$74=Lagerstyring!D90)*(November!$H$15:$H$74)*(November!$K$15:$K$74&gt;0))</f>
        <v>0</v>
      </c>
      <c r="AD90" s="278">
        <f>SUMPRODUCT((December!$G$15:$G$63=Lagerstyring!D90)*(December!$H$15:$H$63)*(December!$I$15:$I$63&gt;0))</f>
        <v>0</v>
      </c>
      <c r="AE90" s="224">
        <f>SUMPRODUCT((December!$G$15:$G$63=Lagerstyring!D90)*(December!$H$15:$H$63)*(December!$K$15:$K$63&gt;0))</f>
        <v>0</v>
      </c>
      <c r="AF90" s="281">
        <f t="shared" si="13"/>
        <v>0</v>
      </c>
      <c r="AG90" s="155" t="str">
        <f t="shared" si="14"/>
        <v>Skriv dine varer ind her!</v>
      </c>
      <c r="AH90" s="7"/>
    </row>
    <row r="91" spans="2:34" x14ac:dyDescent="0.2">
      <c r="B91" s="6"/>
      <c r="C91" s="187">
        <v>77</v>
      </c>
      <c r="D91" s="289" t="s">
        <v>126</v>
      </c>
      <c r="E91" s="284">
        <f t="shared" si="10"/>
        <v>0</v>
      </c>
      <c r="F91" s="154">
        <f t="shared" si="11"/>
        <v>0</v>
      </c>
      <c r="G91" s="224">
        <f t="shared" si="12"/>
        <v>0</v>
      </c>
      <c r="H91" s="154">
        <f>SUMPRODUCT((Januar!$G$15:$G$58=Lagerstyring!D91)*(Januar!$H$15:$H$58)*(Januar!$I$15:$I$58&gt;0))</f>
        <v>0</v>
      </c>
      <c r="I91" s="279">
        <f>SUMPRODUCT((Januar!$G$15:$G$58=Lagerstyring!D91)*(Januar!$H$15:$H$58)*(Januar!$K$15:$K$58&gt;0))</f>
        <v>0</v>
      </c>
      <c r="J91" s="278">
        <f>SUMPRODUCT((Februar!$G$15:$G$75=Lagerstyring!D91)*(Februar!$H$15:$H$75)*(Februar!$I$15:$I$75&gt;0))</f>
        <v>0</v>
      </c>
      <c r="K91" s="279">
        <f>SUMPRODUCT((Februar!$G$15:$G$75=Lagerstyring!D91)*(Februar!$H$15:$H$75)*(Februar!$K$15:$K$75&gt;0))</f>
        <v>0</v>
      </c>
      <c r="L91" s="278">
        <f>SUMPRODUCT((Marts!$G$15:$G$100=Lagerstyring!D91)*(Marts!$H$15:$H$100)*(Marts!$I$15:$I$100&gt;0))</f>
        <v>0</v>
      </c>
      <c r="M91" s="279">
        <f>SUMPRODUCT((Marts!$G$15:$G$100=Lagerstyring!D91)*(Marts!$H$15:$H$100)*(Marts!$K$15:$K$100&gt;0))</f>
        <v>0</v>
      </c>
      <c r="N91" s="278">
        <f>SUMPRODUCT((April!$G$15:$G$78=Lagerstyring!D91)*(April!$H$15:$H$78)*(April!$I$15:$I$78&gt;0))</f>
        <v>0</v>
      </c>
      <c r="O91" s="279">
        <f>SUMPRODUCT((April!$G$15:$G$78=Lagerstyring!D91)*(April!$H$15:$H$78)*(April!$K$15:$K$78&gt;0))</f>
        <v>0</v>
      </c>
      <c r="P91" s="278">
        <f>SUMPRODUCT((Maj!$G$15:$G$82=Lagerstyring!D91)*(Maj!$H$15:$H$82)*(Maj!$I$15:$I$82&gt;0))</f>
        <v>0</v>
      </c>
      <c r="Q91" s="279">
        <f>SUMPRODUCT((Maj!$G$15:$G$82=Lagerstyring!D91)*(Maj!$H$15:$H$82)*(Maj!$K$15:$K$82&gt;0))</f>
        <v>0</v>
      </c>
      <c r="R91" s="278">
        <f>SUMPRODUCT((Juni!$G$15:$G$80=Lagerstyring!D91)*(Juni!$H$15:$H$80)*(Juni!$I$15:$I$80&gt;0))</f>
        <v>0</v>
      </c>
      <c r="S91" s="279">
        <f>SUMPRODUCT((Juni!$G$15:$G$80=Lagerstyring!D91)*(Juni!$H$15:$H$80)*(Juni!$K$15:$K$80&gt;0))</f>
        <v>0</v>
      </c>
      <c r="T91" s="278">
        <f>SUMPRODUCT((Juli!$G$15:$G$77=Lagerstyring!D91)*(Juli!$H$15:$H$77)*(Juli!$I$15:$I$77&gt;0))</f>
        <v>0</v>
      </c>
      <c r="U91" s="279">
        <f>SUMPRODUCT((Juli!$G$15:$G$77=Lagerstyring!D91)*(Juli!$H$15:$H$77)*(Juli!$K$15:$K$77&gt;0))</f>
        <v>0</v>
      </c>
      <c r="V91" s="278">
        <f>SUMPRODUCT((August!$G$15:$G$79=Lagerstyring!D91)*(August!$H$15:$H$79)*(August!$I$15:$I$79&gt;0))</f>
        <v>0</v>
      </c>
      <c r="W91" s="279">
        <f>SUMPRODUCT((August!$G$15:$G$79=Lagerstyring!D91)*(August!$H$15:$H$79)*(August!$K$15:$K$79&gt;0))</f>
        <v>0</v>
      </c>
      <c r="X91" s="278">
        <f>SUMPRODUCT((September!$G$15:$G$85=Lagerstyring!D91)*(September!$H$15:$H$85)*(September!$I$15:$I$85&gt;0))</f>
        <v>0</v>
      </c>
      <c r="Y91" s="279">
        <f>SUMPRODUCT((September!$G$15:$G$85=Lagerstyring!D91)*(September!$H$15:$H$85)*(September!$K$15:$K$85&gt;0))</f>
        <v>0</v>
      </c>
      <c r="Z91" s="278">
        <f>SUMPRODUCT((Oktober!$G$15:$G$87=Lagerstyring!D91)*(Oktober!$H$15:$H$87)*(Oktober!$I$15:$I$87&gt;0))</f>
        <v>0</v>
      </c>
      <c r="AA91" s="279">
        <f>SUMPRODUCT((Oktober!$G$15:$G$87=Lagerstyring!D91)*(Oktober!$H$15:$H$87)*(Oktober!$K$15:$K$87&gt;0))</f>
        <v>0</v>
      </c>
      <c r="AB91" s="278">
        <f>SUMPRODUCT((November!$G$15:$G$74=Lagerstyring!D91)*(November!$H$15:$H$74)*(November!$I$15:$I$74&gt;0))</f>
        <v>0</v>
      </c>
      <c r="AC91" s="279">
        <f>SUMPRODUCT((November!$G$15:$G$74=Lagerstyring!D91)*(November!$H$15:$H$74)*(November!$K$15:$K$74&gt;0))</f>
        <v>0</v>
      </c>
      <c r="AD91" s="278">
        <f>SUMPRODUCT((December!$G$15:$G$63=Lagerstyring!D91)*(December!$H$15:$H$63)*(December!$I$15:$I$63&gt;0))</f>
        <v>0</v>
      </c>
      <c r="AE91" s="224">
        <f>SUMPRODUCT((December!$G$15:$G$63=Lagerstyring!D91)*(December!$H$15:$H$63)*(December!$K$15:$K$63&gt;0))</f>
        <v>0</v>
      </c>
      <c r="AF91" s="281">
        <f t="shared" si="13"/>
        <v>0</v>
      </c>
      <c r="AG91" s="155" t="str">
        <f t="shared" si="14"/>
        <v>Skriv dine varer ind her!</v>
      </c>
      <c r="AH91" s="7"/>
    </row>
    <row r="92" spans="2:34" x14ac:dyDescent="0.2">
      <c r="B92" s="6"/>
      <c r="C92" s="187">
        <v>78</v>
      </c>
      <c r="D92" s="289" t="s">
        <v>126</v>
      </c>
      <c r="E92" s="284">
        <f t="shared" si="10"/>
        <v>0</v>
      </c>
      <c r="F92" s="154">
        <f t="shared" si="11"/>
        <v>0</v>
      </c>
      <c r="G92" s="224">
        <f t="shared" si="12"/>
        <v>0</v>
      </c>
      <c r="H92" s="154">
        <f>SUMPRODUCT((Januar!$G$15:$G$58=Lagerstyring!D92)*(Januar!$H$15:$H$58)*(Januar!$I$15:$I$58&gt;0))</f>
        <v>0</v>
      </c>
      <c r="I92" s="279">
        <f>SUMPRODUCT((Januar!$G$15:$G$58=Lagerstyring!D92)*(Januar!$H$15:$H$58)*(Januar!$K$15:$K$58&gt;0))</f>
        <v>0</v>
      </c>
      <c r="J92" s="278">
        <f>SUMPRODUCT((Februar!$G$15:$G$75=Lagerstyring!D92)*(Februar!$H$15:$H$75)*(Februar!$I$15:$I$75&gt;0))</f>
        <v>0</v>
      </c>
      <c r="K92" s="279">
        <f>SUMPRODUCT((Februar!$G$15:$G$75=Lagerstyring!D92)*(Februar!$H$15:$H$75)*(Februar!$K$15:$K$75&gt;0))</f>
        <v>0</v>
      </c>
      <c r="L92" s="278">
        <f>SUMPRODUCT((Marts!$G$15:$G$100=Lagerstyring!D92)*(Marts!$H$15:$H$100)*(Marts!$I$15:$I$100&gt;0))</f>
        <v>0</v>
      </c>
      <c r="M92" s="279">
        <f>SUMPRODUCT((Marts!$G$15:$G$100=Lagerstyring!D92)*(Marts!$H$15:$H$100)*(Marts!$K$15:$K$100&gt;0))</f>
        <v>0</v>
      </c>
      <c r="N92" s="278">
        <f>SUMPRODUCT((April!$G$15:$G$78=Lagerstyring!D92)*(April!$H$15:$H$78)*(April!$I$15:$I$78&gt;0))</f>
        <v>0</v>
      </c>
      <c r="O92" s="279">
        <f>SUMPRODUCT((April!$G$15:$G$78=Lagerstyring!D92)*(April!$H$15:$H$78)*(April!$K$15:$K$78&gt;0))</f>
        <v>0</v>
      </c>
      <c r="P92" s="278">
        <f>SUMPRODUCT((Maj!$G$15:$G$82=Lagerstyring!D92)*(Maj!$H$15:$H$82)*(Maj!$I$15:$I$82&gt;0))</f>
        <v>0</v>
      </c>
      <c r="Q92" s="279">
        <f>SUMPRODUCT((Maj!$G$15:$G$82=Lagerstyring!D92)*(Maj!$H$15:$H$82)*(Maj!$K$15:$K$82&gt;0))</f>
        <v>0</v>
      </c>
      <c r="R92" s="278">
        <f>SUMPRODUCT((Juni!$G$15:$G$80=Lagerstyring!D92)*(Juni!$H$15:$H$80)*(Juni!$I$15:$I$80&gt;0))</f>
        <v>0</v>
      </c>
      <c r="S92" s="279">
        <f>SUMPRODUCT((Juni!$G$15:$G$80=Lagerstyring!D92)*(Juni!$H$15:$H$80)*(Juni!$K$15:$K$80&gt;0))</f>
        <v>0</v>
      </c>
      <c r="T92" s="278">
        <f>SUMPRODUCT((Juli!$G$15:$G$77=Lagerstyring!D92)*(Juli!$H$15:$H$77)*(Juli!$I$15:$I$77&gt;0))</f>
        <v>0</v>
      </c>
      <c r="U92" s="279">
        <f>SUMPRODUCT((Juli!$G$15:$G$77=Lagerstyring!D92)*(Juli!$H$15:$H$77)*(Juli!$K$15:$K$77&gt;0))</f>
        <v>0</v>
      </c>
      <c r="V92" s="278">
        <f>SUMPRODUCT((August!$G$15:$G$79=Lagerstyring!D92)*(August!$H$15:$H$79)*(August!$I$15:$I$79&gt;0))</f>
        <v>0</v>
      </c>
      <c r="W92" s="279">
        <f>SUMPRODUCT((August!$G$15:$G$79=Lagerstyring!D92)*(August!$H$15:$H$79)*(August!$K$15:$K$79&gt;0))</f>
        <v>0</v>
      </c>
      <c r="X92" s="278">
        <f>SUMPRODUCT((September!$G$15:$G$85=Lagerstyring!D92)*(September!$H$15:$H$85)*(September!$I$15:$I$85&gt;0))</f>
        <v>0</v>
      </c>
      <c r="Y92" s="279">
        <f>SUMPRODUCT((September!$G$15:$G$85=Lagerstyring!D92)*(September!$H$15:$H$85)*(September!$K$15:$K$85&gt;0))</f>
        <v>0</v>
      </c>
      <c r="Z92" s="278">
        <f>SUMPRODUCT((Oktober!$G$15:$G$87=Lagerstyring!D92)*(Oktober!$H$15:$H$87)*(Oktober!$I$15:$I$87&gt;0))</f>
        <v>0</v>
      </c>
      <c r="AA92" s="279">
        <f>SUMPRODUCT((Oktober!$G$15:$G$87=Lagerstyring!D92)*(Oktober!$H$15:$H$87)*(Oktober!$K$15:$K$87&gt;0))</f>
        <v>0</v>
      </c>
      <c r="AB92" s="278">
        <f>SUMPRODUCT((November!$G$15:$G$74=Lagerstyring!D92)*(November!$H$15:$H$74)*(November!$I$15:$I$74&gt;0))</f>
        <v>0</v>
      </c>
      <c r="AC92" s="279">
        <f>SUMPRODUCT((November!$G$15:$G$74=Lagerstyring!D92)*(November!$H$15:$H$74)*(November!$K$15:$K$74&gt;0))</f>
        <v>0</v>
      </c>
      <c r="AD92" s="278">
        <f>SUMPRODUCT((December!$G$15:$G$63=Lagerstyring!D92)*(December!$H$15:$H$63)*(December!$I$15:$I$63&gt;0))</f>
        <v>0</v>
      </c>
      <c r="AE92" s="224">
        <f>SUMPRODUCT((December!$G$15:$G$63=Lagerstyring!D92)*(December!$H$15:$H$63)*(December!$K$15:$K$63&gt;0))</f>
        <v>0</v>
      </c>
      <c r="AF92" s="281">
        <f t="shared" si="13"/>
        <v>0</v>
      </c>
      <c r="AG92" s="155" t="str">
        <f t="shared" si="14"/>
        <v>Skriv dine varer ind her!</v>
      </c>
      <c r="AH92" s="7"/>
    </row>
    <row r="93" spans="2:34" x14ac:dyDescent="0.2">
      <c r="B93" s="6"/>
      <c r="C93" s="187">
        <v>79</v>
      </c>
      <c r="D93" s="289" t="s">
        <v>126</v>
      </c>
      <c r="E93" s="284">
        <f t="shared" si="10"/>
        <v>0</v>
      </c>
      <c r="F93" s="154">
        <f t="shared" si="11"/>
        <v>0</v>
      </c>
      <c r="G93" s="224">
        <f t="shared" si="12"/>
        <v>0</v>
      </c>
      <c r="H93" s="154">
        <f>SUMPRODUCT((Januar!$G$15:$G$58=Lagerstyring!D93)*(Januar!$H$15:$H$58)*(Januar!$I$15:$I$58&gt;0))</f>
        <v>0</v>
      </c>
      <c r="I93" s="279">
        <f>SUMPRODUCT((Januar!$G$15:$G$58=Lagerstyring!D93)*(Januar!$H$15:$H$58)*(Januar!$K$15:$K$58&gt;0))</f>
        <v>0</v>
      </c>
      <c r="J93" s="278">
        <f>SUMPRODUCT((Februar!$G$15:$G$75=Lagerstyring!D93)*(Februar!$H$15:$H$75)*(Februar!$I$15:$I$75&gt;0))</f>
        <v>0</v>
      </c>
      <c r="K93" s="279">
        <f>SUMPRODUCT((Februar!$G$15:$G$75=Lagerstyring!D93)*(Februar!$H$15:$H$75)*(Februar!$K$15:$K$75&gt;0))</f>
        <v>0</v>
      </c>
      <c r="L93" s="278">
        <f>SUMPRODUCT((Marts!$G$15:$G$100=Lagerstyring!D93)*(Marts!$H$15:$H$100)*(Marts!$I$15:$I$100&gt;0))</f>
        <v>0</v>
      </c>
      <c r="M93" s="279">
        <f>SUMPRODUCT((Marts!$G$15:$G$100=Lagerstyring!D93)*(Marts!$H$15:$H$100)*(Marts!$K$15:$K$100&gt;0))</f>
        <v>0</v>
      </c>
      <c r="N93" s="278">
        <f>SUMPRODUCT((April!$G$15:$G$78=Lagerstyring!D93)*(April!$H$15:$H$78)*(April!$I$15:$I$78&gt;0))</f>
        <v>0</v>
      </c>
      <c r="O93" s="279">
        <f>SUMPRODUCT((April!$G$15:$G$78=Lagerstyring!D93)*(April!$H$15:$H$78)*(April!$K$15:$K$78&gt;0))</f>
        <v>0</v>
      </c>
      <c r="P93" s="278">
        <f>SUMPRODUCT((Maj!$G$15:$G$82=Lagerstyring!D93)*(Maj!$H$15:$H$82)*(Maj!$I$15:$I$82&gt;0))</f>
        <v>0</v>
      </c>
      <c r="Q93" s="279">
        <f>SUMPRODUCT((Maj!$G$15:$G$82=Lagerstyring!D93)*(Maj!$H$15:$H$82)*(Maj!$K$15:$K$82&gt;0))</f>
        <v>0</v>
      </c>
      <c r="R93" s="278">
        <f>SUMPRODUCT((Juni!$G$15:$G$80=Lagerstyring!D93)*(Juni!$H$15:$H$80)*(Juni!$I$15:$I$80&gt;0))</f>
        <v>0</v>
      </c>
      <c r="S93" s="279">
        <f>SUMPRODUCT((Juni!$G$15:$G$80=Lagerstyring!D93)*(Juni!$H$15:$H$80)*(Juni!$K$15:$K$80&gt;0))</f>
        <v>0</v>
      </c>
      <c r="T93" s="278">
        <f>SUMPRODUCT((Juli!$G$15:$G$77=Lagerstyring!D93)*(Juli!$H$15:$H$77)*(Juli!$I$15:$I$77&gt;0))</f>
        <v>0</v>
      </c>
      <c r="U93" s="279">
        <f>SUMPRODUCT((Juli!$G$15:$G$77=Lagerstyring!D93)*(Juli!$H$15:$H$77)*(Juli!$K$15:$K$77&gt;0))</f>
        <v>0</v>
      </c>
      <c r="V93" s="278">
        <f>SUMPRODUCT((August!$G$15:$G$79=Lagerstyring!D93)*(August!$H$15:$H$79)*(August!$I$15:$I$79&gt;0))</f>
        <v>0</v>
      </c>
      <c r="W93" s="279">
        <f>SUMPRODUCT((August!$G$15:$G$79=Lagerstyring!D93)*(August!$H$15:$H$79)*(August!$K$15:$K$79&gt;0))</f>
        <v>0</v>
      </c>
      <c r="X93" s="278">
        <f>SUMPRODUCT((September!$G$15:$G$85=Lagerstyring!D93)*(September!$H$15:$H$85)*(September!$I$15:$I$85&gt;0))</f>
        <v>0</v>
      </c>
      <c r="Y93" s="279">
        <f>SUMPRODUCT((September!$G$15:$G$85=Lagerstyring!D93)*(September!$H$15:$H$85)*(September!$K$15:$K$85&gt;0))</f>
        <v>0</v>
      </c>
      <c r="Z93" s="278">
        <f>SUMPRODUCT((Oktober!$G$15:$G$87=Lagerstyring!D93)*(Oktober!$H$15:$H$87)*(Oktober!$I$15:$I$87&gt;0))</f>
        <v>0</v>
      </c>
      <c r="AA93" s="279">
        <f>SUMPRODUCT((Oktober!$G$15:$G$87=Lagerstyring!D93)*(Oktober!$H$15:$H$87)*(Oktober!$K$15:$K$87&gt;0))</f>
        <v>0</v>
      </c>
      <c r="AB93" s="278">
        <f>SUMPRODUCT((November!$G$15:$G$74=Lagerstyring!D93)*(November!$H$15:$H$74)*(November!$I$15:$I$74&gt;0))</f>
        <v>0</v>
      </c>
      <c r="AC93" s="279">
        <f>SUMPRODUCT((November!$G$15:$G$74=Lagerstyring!D93)*(November!$H$15:$H$74)*(November!$K$15:$K$74&gt;0))</f>
        <v>0</v>
      </c>
      <c r="AD93" s="278">
        <f>SUMPRODUCT((December!$G$15:$G$63=Lagerstyring!D93)*(December!$H$15:$H$63)*(December!$I$15:$I$63&gt;0))</f>
        <v>0</v>
      </c>
      <c r="AE93" s="224">
        <f>SUMPRODUCT((December!$G$15:$G$63=Lagerstyring!D93)*(December!$H$15:$H$63)*(December!$K$15:$K$63&gt;0))</f>
        <v>0</v>
      </c>
      <c r="AF93" s="281">
        <f t="shared" si="13"/>
        <v>0</v>
      </c>
      <c r="AG93" s="155" t="str">
        <f t="shared" si="14"/>
        <v>Skriv dine varer ind her!</v>
      </c>
      <c r="AH93" s="7"/>
    </row>
    <row r="94" spans="2:34" x14ac:dyDescent="0.2">
      <c r="B94" s="6"/>
      <c r="C94" s="187">
        <v>80</v>
      </c>
      <c r="D94" s="289" t="s">
        <v>126</v>
      </c>
      <c r="E94" s="284">
        <f t="shared" si="10"/>
        <v>0</v>
      </c>
      <c r="F94" s="154">
        <f t="shared" si="11"/>
        <v>0</v>
      </c>
      <c r="G94" s="224">
        <f t="shared" si="12"/>
        <v>0</v>
      </c>
      <c r="H94" s="154">
        <f>SUMPRODUCT((Januar!$G$15:$G$58=Lagerstyring!D94)*(Januar!$H$15:$H$58)*(Januar!$I$15:$I$58&gt;0))</f>
        <v>0</v>
      </c>
      <c r="I94" s="279">
        <f>SUMPRODUCT((Januar!$G$15:$G$58=Lagerstyring!D94)*(Januar!$H$15:$H$58)*(Januar!$K$15:$K$58&gt;0))</f>
        <v>0</v>
      </c>
      <c r="J94" s="278">
        <f>SUMPRODUCT((Februar!$G$15:$G$75=Lagerstyring!D94)*(Februar!$H$15:$H$75)*(Februar!$I$15:$I$75&gt;0))</f>
        <v>0</v>
      </c>
      <c r="K94" s="279">
        <f>SUMPRODUCT((Februar!$G$15:$G$75=Lagerstyring!D94)*(Februar!$H$15:$H$75)*(Februar!$K$15:$K$75&gt;0))</f>
        <v>0</v>
      </c>
      <c r="L94" s="278">
        <f>SUMPRODUCT((Marts!$G$15:$G$100=Lagerstyring!D94)*(Marts!$H$15:$H$100)*(Marts!$I$15:$I$100&gt;0))</f>
        <v>0</v>
      </c>
      <c r="M94" s="279">
        <f>SUMPRODUCT((Marts!$G$15:$G$100=Lagerstyring!D94)*(Marts!$H$15:$H$100)*(Marts!$K$15:$K$100&gt;0))</f>
        <v>0</v>
      </c>
      <c r="N94" s="278">
        <f>SUMPRODUCT((April!$G$15:$G$78=Lagerstyring!D94)*(April!$H$15:$H$78)*(April!$I$15:$I$78&gt;0))</f>
        <v>0</v>
      </c>
      <c r="O94" s="279">
        <f>SUMPRODUCT((April!$G$15:$G$78=Lagerstyring!D94)*(April!$H$15:$H$78)*(April!$K$15:$K$78&gt;0))</f>
        <v>0</v>
      </c>
      <c r="P94" s="278">
        <f>SUMPRODUCT((Maj!$G$15:$G$82=Lagerstyring!D94)*(Maj!$H$15:$H$82)*(Maj!$I$15:$I$82&gt;0))</f>
        <v>0</v>
      </c>
      <c r="Q94" s="279">
        <f>SUMPRODUCT((Maj!$G$15:$G$82=Lagerstyring!D94)*(Maj!$H$15:$H$82)*(Maj!$K$15:$K$82&gt;0))</f>
        <v>0</v>
      </c>
      <c r="R94" s="278">
        <f>SUMPRODUCT((Juni!$G$15:$G$80=Lagerstyring!D94)*(Juni!$H$15:$H$80)*(Juni!$I$15:$I$80&gt;0))</f>
        <v>0</v>
      </c>
      <c r="S94" s="279">
        <f>SUMPRODUCT((Juni!$G$15:$G$80=Lagerstyring!D94)*(Juni!$H$15:$H$80)*(Juni!$K$15:$K$80&gt;0))</f>
        <v>0</v>
      </c>
      <c r="T94" s="278">
        <f>SUMPRODUCT((Juli!$G$15:$G$77=Lagerstyring!D94)*(Juli!$H$15:$H$77)*(Juli!$I$15:$I$77&gt;0))</f>
        <v>0</v>
      </c>
      <c r="U94" s="279">
        <f>SUMPRODUCT((Juli!$G$15:$G$77=Lagerstyring!D94)*(Juli!$H$15:$H$77)*(Juli!$K$15:$K$77&gt;0))</f>
        <v>0</v>
      </c>
      <c r="V94" s="278">
        <f>SUMPRODUCT((August!$G$15:$G$79=Lagerstyring!D94)*(August!$H$15:$H$79)*(August!$I$15:$I$79&gt;0))</f>
        <v>0</v>
      </c>
      <c r="W94" s="279">
        <f>SUMPRODUCT((August!$G$15:$G$79=Lagerstyring!D94)*(August!$H$15:$H$79)*(August!$K$15:$K$79&gt;0))</f>
        <v>0</v>
      </c>
      <c r="X94" s="278">
        <f>SUMPRODUCT((September!$G$15:$G$85=Lagerstyring!D94)*(September!$H$15:$H$85)*(September!$I$15:$I$85&gt;0))</f>
        <v>0</v>
      </c>
      <c r="Y94" s="279">
        <f>SUMPRODUCT((September!$G$15:$G$85=Lagerstyring!D94)*(September!$H$15:$H$85)*(September!$K$15:$K$85&gt;0))</f>
        <v>0</v>
      </c>
      <c r="Z94" s="278">
        <f>SUMPRODUCT((Oktober!$G$15:$G$87=Lagerstyring!D94)*(Oktober!$H$15:$H$87)*(Oktober!$I$15:$I$87&gt;0))</f>
        <v>0</v>
      </c>
      <c r="AA94" s="279">
        <f>SUMPRODUCT((Oktober!$G$15:$G$87=Lagerstyring!D94)*(Oktober!$H$15:$H$87)*(Oktober!$K$15:$K$87&gt;0))</f>
        <v>0</v>
      </c>
      <c r="AB94" s="278">
        <f>SUMPRODUCT((November!$G$15:$G$74=Lagerstyring!D94)*(November!$H$15:$H$74)*(November!$I$15:$I$74&gt;0))</f>
        <v>0</v>
      </c>
      <c r="AC94" s="279">
        <f>SUMPRODUCT((November!$G$15:$G$74=Lagerstyring!D94)*(November!$H$15:$H$74)*(November!$K$15:$K$74&gt;0))</f>
        <v>0</v>
      </c>
      <c r="AD94" s="278">
        <f>SUMPRODUCT((December!$G$15:$G$63=Lagerstyring!D94)*(December!$H$15:$H$63)*(December!$I$15:$I$63&gt;0))</f>
        <v>0</v>
      </c>
      <c r="AE94" s="224">
        <f>SUMPRODUCT((December!$G$15:$G$63=Lagerstyring!D94)*(December!$H$15:$H$63)*(December!$K$15:$K$63&gt;0))</f>
        <v>0</v>
      </c>
      <c r="AF94" s="281">
        <f t="shared" si="13"/>
        <v>0</v>
      </c>
      <c r="AG94" s="155" t="str">
        <f t="shared" si="14"/>
        <v>Skriv dine varer ind her!</v>
      </c>
      <c r="AH94" s="7"/>
    </row>
    <row r="95" spans="2:34" x14ac:dyDescent="0.2">
      <c r="B95" s="6"/>
      <c r="C95" s="187">
        <v>81</v>
      </c>
      <c r="D95" s="289" t="s">
        <v>126</v>
      </c>
      <c r="E95" s="284">
        <f t="shared" si="10"/>
        <v>0</v>
      </c>
      <c r="F95" s="154">
        <f t="shared" si="11"/>
        <v>0</v>
      </c>
      <c r="G95" s="224">
        <f t="shared" si="12"/>
        <v>0</v>
      </c>
      <c r="H95" s="154">
        <f>SUMPRODUCT((Januar!$G$15:$G$58=Lagerstyring!D95)*(Januar!$H$15:$H$58)*(Januar!$I$15:$I$58&gt;0))</f>
        <v>0</v>
      </c>
      <c r="I95" s="279">
        <f>SUMPRODUCT((Januar!$G$15:$G$58=Lagerstyring!D95)*(Januar!$H$15:$H$58)*(Januar!$K$15:$K$58&gt;0))</f>
        <v>0</v>
      </c>
      <c r="J95" s="278">
        <f>SUMPRODUCT((Februar!$G$15:$G$75=Lagerstyring!D95)*(Februar!$H$15:$H$75)*(Februar!$I$15:$I$75&gt;0))</f>
        <v>0</v>
      </c>
      <c r="K95" s="279">
        <f>SUMPRODUCT((Februar!$G$15:$G$75=Lagerstyring!D95)*(Februar!$H$15:$H$75)*(Februar!$K$15:$K$75&gt;0))</f>
        <v>0</v>
      </c>
      <c r="L95" s="278">
        <f>SUMPRODUCT((Marts!$G$15:$G$100=Lagerstyring!D95)*(Marts!$H$15:$H$100)*(Marts!$I$15:$I$100&gt;0))</f>
        <v>0</v>
      </c>
      <c r="M95" s="279">
        <f>SUMPRODUCT((Marts!$G$15:$G$100=Lagerstyring!D95)*(Marts!$H$15:$H$100)*(Marts!$K$15:$K$100&gt;0))</f>
        <v>0</v>
      </c>
      <c r="N95" s="278">
        <f>SUMPRODUCT((April!$G$15:$G$78=Lagerstyring!D95)*(April!$H$15:$H$78)*(April!$I$15:$I$78&gt;0))</f>
        <v>0</v>
      </c>
      <c r="O95" s="279">
        <f>SUMPRODUCT((April!$G$15:$G$78=Lagerstyring!D95)*(April!$H$15:$H$78)*(April!$K$15:$K$78&gt;0))</f>
        <v>0</v>
      </c>
      <c r="P95" s="278">
        <f>SUMPRODUCT((Maj!$G$15:$G$82=Lagerstyring!D95)*(Maj!$H$15:$H$82)*(Maj!$I$15:$I$82&gt;0))</f>
        <v>0</v>
      </c>
      <c r="Q95" s="279">
        <f>SUMPRODUCT((Maj!$G$15:$G$82=Lagerstyring!D95)*(Maj!$H$15:$H$82)*(Maj!$K$15:$K$82&gt;0))</f>
        <v>0</v>
      </c>
      <c r="R95" s="278">
        <f>SUMPRODUCT((Juni!$G$15:$G$80=Lagerstyring!D95)*(Juni!$H$15:$H$80)*(Juni!$I$15:$I$80&gt;0))</f>
        <v>0</v>
      </c>
      <c r="S95" s="279">
        <f>SUMPRODUCT((Juni!$G$15:$G$80=Lagerstyring!D95)*(Juni!$H$15:$H$80)*(Juni!$K$15:$K$80&gt;0))</f>
        <v>0</v>
      </c>
      <c r="T95" s="278">
        <f>SUMPRODUCT((Juli!$G$15:$G$77=Lagerstyring!D95)*(Juli!$H$15:$H$77)*(Juli!$I$15:$I$77&gt;0))</f>
        <v>0</v>
      </c>
      <c r="U95" s="279">
        <f>SUMPRODUCT((Juli!$G$15:$G$77=Lagerstyring!D95)*(Juli!$H$15:$H$77)*(Juli!$K$15:$K$77&gt;0))</f>
        <v>0</v>
      </c>
      <c r="V95" s="278">
        <f>SUMPRODUCT((August!$G$15:$G$79=Lagerstyring!D95)*(August!$H$15:$H$79)*(August!$I$15:$I$79&gt;0))</f>
        <v>0</v>
      </c>
      <c r="W95" s="279">
        <f>SUMPRODUCT((August!$G$15:$G$79=Lagerstyring!D95)*(August!$H$15:$H$79)*(August!$K$15:$K$79&gt;0))</f>
        <v>0</v>
      </c>
      <c r="X95" s="278">
        <f>SUMPRODUCT((September!$G$15:$G$85=Lagerstyring!D95)*(September!$H$15:$H$85)*(September!$I$15:$I$85&gt;0))</f>
        <v>0</v>
      </c>
      <c r="Y95" s="279">
        <f>SUMPRODUCT((September!$G$15:$G$85=Lagerstyring!D95)*(September!$H$15:$H$85)*(September!$K$15:$K$85&gt;0))</f>
        <v>0</v>
      </c>
      <c r="Z95" s="278">
        <f>SUMPRODUCT((Oktober!$G$15:$G$87=Lagerstyring!D95)*(Oktober!$H$15:$H$87)*(Oktober!$I$15:$I$87&gt;0))</f>
        <v>0</v>
      </c>
      <c r="AA95" s="279">
        <f>SUMPRODUCT((Oktober!$G$15:$G$87=Lagerstyring!D95)*(Oktober!$H$15:$H$87)*(Oktober!$K$15:$K$87&gt;0))</f>
        <v>0</v>
      </c>
      <c r="AB95" s="278">
        <f>SUMPRODUCT((November!$G$15:$G$74=Lagerstyring!D95)*(November!$H$15:$H$74)*(November!$I$15:$I$74&gt;0))</f>
        <v>0</v>
      </c>
      <c r="AC95" s="279">
        <f>SUMPRODUCT((November!$G$15:$G$74=Lagerstyring!D95)*(November!$H$15:$H$74)*(November!$K$15:$K$74&gt;0))</f>
        <v>0</v>
      </c>
      <c r="AD95" s="278">
        <f>SUMPRODUCT((December!$G$15:$G$63=Lagerstyring!D95)*(December!$H$15:$H$63)*(December!$I$15:$I$63&gt;0))</f>
        <v>0</v>
      </c>
      <c r="AE95" s="224">
        <f>SUMPRODUCT((December!$G$15:$G$63=Lagerstyring!D95)*(December!$H$15:$H$63)*(December!$K$15:$K$63&gt;0))</f>
        <v>0</v>
      </c>
      <c r="AF95" s="281">
        <f t="shared" si="13"/>
        <v>0</v>
      </c>
      <c r="AG95" s="155" t="str">
        <f t="shared" si="14"/>
        <v>Skriv dine varer ind her!</v>
      </c>
      <c r="AH95" s="7"/>
    </row>
    <row r="96" spans="2:34" x14ac:dyDescent="0.2">
      <c r="B96" s="6"/>
      <c r="C96" s="187">
        <v>82</v>
      </c>
      <c r="D96" s="289" t="s">
        <v>126</v>
      </c>
      <c r="E96" s="284">
        <f t="shared" si="10"/>
        <v>0</v>
      </c>
      <c r="F96" s="154">
        <f t="shared" si="11"/>
        <v>0</v>
      </c>
      <c r="G96" s="224">
        <f t="shared" si="12"/>
        <v>0</v>
      </c>
      <c r="H96" s="154">
        <f>SUMPRODUCT((Januar!$G$15:$G$58=Lagerstyring!D96)*(Januar!$H$15:$H$58)*(Januar!$I$15:$I$58&gt;0))</f>
        <v>0</v>
      </c>
      <c r="I96" s="279">
        <f>SUMPRODUCT((Januar!$G$15:$G$58=Lagerstyring!D96)*(Januar!$H$15:$H$58)*(Januar!$K$15:$K$58&gt;0))</f>
        <v>0</v>
      </c>
      <c r="J96" s="278">
        <f>SUMPRODUCT((Februar!$G$15:$G$75=Lagerstyring!D96)*(Februar!$H$15:$H$75)*(Februar!$I$15:$I$75&gt;0))</f>
        <v>0</v>
      </c>
      <c r="K96" s="279">
        <f>SUMPRODUCT((Februar!$G$15:$G$75=Lagerstyring!D96)*(Februar!$H$15:$H$75)*(Februar!$K$15:$K$75&gt;0))</f>
        <v>0</v>
      </c>
      <c r="L96" s="278">
        <f>SUMPRODUCT((Marts!$G$15:$G$100=Lagerstyring!D96)*(Marts!$H$15:$H$100)*(Marts!$I$15:$I$100&gt;0))</f>
        <v>0</v>
      </c>
      <c r="M96" s="279">
        <f>SUMPRODUCT((Marts!$G$15:$G$100=Lagerstyring!D96)*(Marts!$H$15:$H$100)*(Marts!$K$15:$K$100&gt;0))</f>
        <v>0</v>
      </c>
      <c r="N96" s="278">
        <f>SUMPRODUCT((April!$G$15:$G$78=Lagerstyring!D96)*(April!$H$15:$H$78)*(April!$I$15:$I$78&gt;0))</f>
        <v>0</v>
      </c>
      <c r="O96" s="279">
        <f>SUMPRODUCT((April!$G$15:$G$78=Lagerstyring!D96)*(April!$H$15:$H$78)*(April!$K$15:$K$78&gt;0))</f>
        <v>0</v>
      </c>
      <c r="P96" s="278">
        <f>SUMPRODUCT((Maj!$G$15:$G$82=Lagerstyring!D96)*(Maj!$H$15:$H$82)*(Maj!$I$15:$I$82&gt;0))</f>
        <v>0</v>
      </c>
      <c r="Q96" s="279">
        <f>SUMPRODUCT((Maj!$G$15:$G$82=Lagerstyring!D96)*(Maj!$H$15:$H$82)*(Maj!$K$15:$K$82&gt;0))</f>
        <v>0</v>
      </c>
      <c r="R96" s="278">
        <f>SUMPRODUCT((Juni!$G$15:$G$80=Lagerstyring!D96)*(Juni!$H$15:$H$80)*(Juni!$I$15:$I$80&gt;0))</f>
        <v>0</v>
      </c>
      <c r="S96" s="279">
        <f>SUMPRODUCT((Juni!$G$15:$G$80=Lagerstyring!D96)*(Juni!$H$15:$H$80)*(Juni!$K$15:$K$80&gt;0))</f>
        <v>0</v>
      </c>
      <c r="T96" s="278">
        <f>SUMPRODUCT((Juli!$G$15:$G$77=Lagerstyring!D96)*(Juli!$H$15:$H$77)*(Juli!$I$15:$I$77&gt;0))</f>
        <v>0</v>
      </c>
      <c r="U96" s="279">
        <f>SUMPRODUCT((Juli!$G$15:$G$77=Lagerstyring!D96)*(Juli!$H$15:$H$77)*(Juli!$K$15:$K$77&gt;0))</f>
        <v>0</v>
      </c>
      <c r="V96" s="278">
        <f>SUMPRODUCT((August!$G$15:$G$79=Lagerstyring!D96)*(August!$H$15:$H$79)*(August!$I$15:$I$79&gt;0))</f>
        <v>0</v>
      </c>
      <c r="W96" s="279">
        <f>SUMPRODUCT((August!$G$15:$G$79=Lagerstyring!D96)*(August!$H$15:$H$79)*(August!$K$15:$K$79&gt;0))</f>
        <v>0</v>
      </c>
      <c r="X96" s="278">
        <f>SUMPRODUCT((September!$G$15:$G$85=Lagerstyring!D96)*(September!$H$15:$H$85)*(September!$I$15:$I$85&gt;0))</f>
        <v>0</v>
      </c>
      <c r="Y96" s="279">
        <f>SUMPRODUCT((September!$G$15:$G$85=Lagerstyring!D96)*(September!$H$15:$H$85)*(September!$K$15:$K$85&gt;0))</f>
        <v>0</v>
      </c>
      <c r="Z96" s="278">
        <f>SUMPRODUCT((Oktober!$G$15:$G$87=Lagerstyring!D96)*(Oktober!$H$15:$H$87)*(Oktober!$I$15:$I$87&gt;0))</f>
        <v>0</v>
      </c>
      <c r="AA96" s="279">
        <f>SUMPRODUCT((Oktober!$G$15:$G$87=Lagerstyring!D96)*(Oktober!$H$15:$H$87)*(Oktober!$K$15:$K$87&gt;0))</f>
        <v>0</v>
      </c>
      <c r="AB96" s="278">
        <f>SUMPRODUCT((November!$G$15:$G$74=Lagerstyring!D96)*(November!$H$15:$H$74)*(November!$I$15:$I$74&gt;0))</f>
        <v>0</v>
      </c>
      <c r="AC96" s="279">
        <f>SUMPRODUCT((November!$G$15:$G$74=Lagerstyring!D96)*(November!$H$15:$H$74)*(November!$K$15:$K$74&gt;0))</f>
        <v>0</v>
      </c>
      <c r="AD96" s="278">
        <f>SUMPRODUCT((December!$G$15:$G$63=Lagerstyring!D96)*(December!$H$15:$H$63)*(December!$I$15:$I$63&gt;0))</f>
        <v>0</v>
      </c>
      <c r="AE96" s="224">
        <f>SUMPRODUCT((December!$G$15:$G$63=Lagerstyring!D96)*(December!$H$15:$H$63)*(December!$K$15:$K$63&gt;0))</f>
        <v>0</v>
      </c>
      <c r="AF96" s="281">
        <f t="shared" si="13"/>
        <v>0</v>
      </c>
      <c r="AG96" s="155" t="str">
        <f t="shared" si="14"/>
        <v>Skriv dine varer ind her!</v>
      </c>
      <c r="AH96" s="7"/>
    </row>
    <row r="97" spans="2:34" x14ac:dyDescent="0.2">
      <c r="B97" s="6"/>
      <c r="C97" s="187">
        <v>83</v>
      </c>
      <c r="D97" s="289" t="s">
        <v>126</v>
      </c>
      <c r="E97" s="284">
        <f t="shared" si="10"/>
        <v>0</v>
      </c>
      <c r="F97" s="154">
        <f t="shared" si="11"/>
        <v>0</v>
      </c>
      <c r="G97" s="224">
        <f t="shared" si="12"/>
        <v>0</v>
      </c>
      <c r="H97" s="154">
        <f>SUMPRODUCT((Januar!$G$15:$G$58=Lagerstyring!D97)*(Januar!$H$15:$H$58)*(Januar!$I$15:$I$58&gt;0))</f>
        <v>0</v>
      </c>
      <c r="I97" s="279">
        <f>SUMPRODUCT((Januar!$G$15:$G$58=Lagerstyring!D97)*(Januar!$H$15:$H$58)*(Januar!$K$15:$K$58&gt;0))</f>
        <v>0</v>
      </c>
      <c r="J97" s="278">
        <f>SUMPRODUCT((Februar!$G$15:$G$75=Lagerstyring!D97)*(Februar!$H$15:$H$75)*(Februar!$I$15:$I$75&gt;0))</f>
        <v>0</v>
      </c>
      <c r="K97" s="279">
        <f>SUMPRODUCT((Februar!$G$15:$G$75=Lagerstyring!D97)*(Februar!$H$15:$H$75)*(Februar!$K$15:$K$75&gt;0))</f>
        <v>0</v>
      </c>
      <c r="L97" s="278">
        <f>SUMPRODUCT((Marts!$G$15:$G$100=Lagerstyring!D97)*(Marts!$H$15:$H$100)*(Marts!$I$15:$I$100&gt;0))</f>
        <v>0</v>
      </c>
      <c r="M97" s="279">
        <f>SUMPRODUCT((Marts!$G$15:$G$100=Lagerstyring!D97)*(Marts!$H$15:$H$100)*(Marts!$K$15:$K$100&gt;0))</f>
        <v>0</v>
      </c>
      <c r="N97" s="278">
        <f>SUMPRODUCT((April!$G$15:$G$78=Lagerstyring!D97)*(April!$H$15:$H$78)*(April!$I$15:$I$78&gt;0))</f>
        <v>0</v>
      </c>
      <c r="O97" s="279">
        <f>SUMPRODUCT((April!$G$15:$G$78=Lagerstyring!D97)*(April!$H$15:$H$78)*(April!$K$15:$K$78&gt;0))</f>
        <v>0</v>
      </c>
      <c r="P97" s="278">
        <f>SUMPRODUCT((Maj!$G$15:$G$82=Lagerstyring!D97)*(Maj!$H$15:$H$82)*(Maj!$I$15:$I$82&gt;0))</f>
        <v>0</v>
      </c>
      <c r="Q97" s="279">
        <f>SUMPRODUCT((Maj!$G$15:$G$82=Lagerstyring!D97)*(Maj!$H$15:$H$82)*(Maj!$K$15:$K$82&gt;0))</f>
        <v>0</v>
      </c>
      <c r="R97" s="278">
        <f>SUMPRODUCT((Juni!$G$15:$G$80=Lagerstyring!D97)*(Juni!$H$15:$H$80)*(Juni!$I$15:$I$80&gt;0))</f>
        <v>0</v>
      </c>
      <c r="S97" s="279">
        <f>SUMPRODUCT((Juni!$G$15:$G$80=Lagerstyring!D97)*(Juni!$H$15:$H$80)*(Juni!$K$15:$K$80&gt;0))</f>
        <v>0</v>
      </c>
      <c r="T97" s="278">
        <f>SUMPRODUCT((Juli!$G$15:$G$77=Lagerstyring!D97)*(Juli!$H$15:$H$77)*(Juli!$I$15:$I$77&gt;0))</f>
        <v>0</v>
      </c>
      <c r="U97" s="279">
        <f>SUMPRODUCT((Juli!$G$15:$G$77=Lagerstyring!D97)*(Juli!$H$15:$H$77)*(Juli!$K$15:$K$77&gt;0))</f>
        <v>0</v>
      </c>
      <c r="V97" s="278">
        <f>SUMPRODUCT((August!$G$15:$G$79=Lagerstyring!D97)*(August!$H$15:$H$79)*(August!$I$15:$I$79&gt;0))</f>
        <v>0</v>
      </c>
      <c r="W97" s="279">
        <f>SUMPRODUCT((August!$G$15:$G$79=Lagerstyring!D97)*(August!$H$15:$H$79)*(August!$K$15:$K$79&gt;0))</f>
        <v>0</v>
      </c>
      <c r="X97" s="278">
        <f>SUMPRODUCT((September!$G$15:$G$85=Lagerstyring!D97)*(September!$H$15:$H$85)*(September!$I$15:$I$85&gt;0))</f>
        <v>0</v>
      </c>
      <c r="Y97" s="279">
        <f>SUMPRODUCT((September!$G$15:$G$85=Lagerstyring!D97)*(September!$H$15:$H$85)*(September!$K$15:$K$85&gt;0))</f>
        <v>0</v>
      </c>
      <c r="Z97" s="278">
        <f>SUMPRODUCT((Oktober!$G$15:$G$87=Lagerstyring!D97)*(Oktober!$H$15:$H$87)*(Oktober!$I$15:$I$87&gt;0))</f>
        <v>0</v>
      </c>
      <c r="AA97" s="279">
        <f>SUMPRODUCT((Oktober!$G$15:$G$87=Lagerstyring!D97)*(Oktober!$H$15:$H$87)*(Oktober!$K$15:$K$87&gt;0))</f>
        <v>0</v>
      </c>
      <c r="AB97" s="278">
        <f>SUMPRODUCT((November!$G$15:$G$74=Lagerstyring!D97)*(November!$H$15:$H$74)*(November!$I$15:$I$74&gt;0))</f>
        <v>0</v>
      </c>
      <c r="AC97" s="279">
        <f>SUMPRODUCT((November!$G$15:$G$74=Lagerstyring!D97)*(November!$H$15:$H$74)*(November!$K$15:$K$74&gt;0))</f>
        <v>0</v>
      </c>
      <c r="AD97" s="278">
        <f>SUMPRODUCT((December!$G$15:$G$63=Lagerstyring!D97)*(December!$H$15:$H$63)*(December!$I$15:$I$63&gt;0))</f>
        <v>0</v>
      </c>
      <c r="AE97" s="224">
        <f>SUMPRODUCT((December!$G$15:$G$63=Lagerstyring!D97)*(December!$H$15:$H$63)*(December!$K$15:$K$63&gt;0))</f>
        <v>0</v>
      </c>
      <c r="AF97" s="281">
        <f t="shared" si="13"/>
        <v>0</v>
      </c>
      <c r="AG97" s="155" t="str">
        <f t="shared" si="14"/>
        <v>Skriv dine varer ind her!</v>
      </c>
      <c r="AH97" s="7"/>
    </row>
    <row r="98" spans="2:34" x14ac:dyDescent="0.2">
      <c r="B98" s="6"/>
      <c r="C98" s="187">
        <v>84</v>
      </c>
      <c r="D98" s="289" t="s">
        <v>126</v>
      </c>
      <c r="E98" s="284">
        <f t="shared" si="10"/>
        <v>0</v>
      </c>
      <c r="F98" s="154">
        <f t="shared" si="11"/>
        <v>0</v>
      </c>
      <c r="G98" s="224">
        <f t="shared" si="12"/>
        <v>0</v>
      </c>
      <c r="H98" s="154">
        <f>SUMPRODUCT((Januar!$G$15:$G$58=Lagerstyring!D98)*(Januar!$H$15:$H$58)*(Januar!$I$15:$I$58&gt;0))</f>
        <v>0</v>
      </c>
      <c r="I98" s="279">
        <f>SUMPRODUCT((Januar!$G$15:$G$58=Lagerstyring!D98)*(Januar!$H$15:$H$58)*(Januar!$K$15:$K$58&gt;0))</f>
        <v>0</v>
      </c>
      <c r="J98" s="278">
        <f>SUMPRODUCT((Februar!$G$15:$G$75=Lagerstyring!D98)*(Februar!$H$15:$H$75)*(Februar!$I$15:$I$75&gt;0))</f>
        <v>0</v>
      </c>
      <c r="K98" s="279">
        <f>SUMPRODUCT((Februar!$G$15:$G$75=Lagerstyring!D98)*(Februar!$H$15:$H$75)*(Februar!$K$15:$K$75&gt;0))</f>
        <v>0</v>
      </c>
      <c r="L98" s="278">
        <f>SUMPRODUCT((Marts!$G$15:$G$100=Lagerstyring!D98)*(Marts!$H$15:$H$100)*(Marts!$I$15:$I$100&gt;0))</f>
        <v>0</v>
      </c>
      <c r="M98" s="279">
        <f>SUMPRODUCT((Marts!$G$15:$G$100=Lagerstyring!D98)*(Marts!$H$15:$H$100)*(Marts!$K$15:$K$100&gt;0))</f>
        <v>0</v>
      </c>
      <c r="N98" s="278">
        <f>SUMPRODUCT((April!$G$15:$G$78=Lagerstyring!D98)*(April!$H$15:$H$78)*(April!$I$15:$I$78&gt;0))</f>
        <v>0</v>
      </c>
      <c r="O98" s="279">
        <f>SUMPRODUCT((April!$G$15:$G$78=Lagerstyring!D98)*(April!$H$15:$H$78)*(April!$K$15:$K$78&gt;0))</f>
        <v>0</v>
      </c>
      <c r="P98" s="278">
        <f>SUMPRODUCT((Maj!$G$15:$G$82=Lagerstyring!D98)*(Maj!$H$15:$H$82)*(Maj!$I$15:$I$82&gt;0))</f>
        <v>0</v>
      </c>
      <c r="Q98" s="279">
        <f>SUMPRODUCT((Maj!$G$15:$G$82=Lagerstyring!D98)*(Maj!$H$15:$H$82)*(Maj!$K$15:$K$82&gt;0))</f>
        <v>0</v>
      </c>
      <c r="R98" s="278">
        <f>SUMPRODUCT((Juni!$G$15:$G$80=Lagerstyring!D98)*(Juni!$H$15:$H$80)*(Juni!$I$15:$I$80&gt;0))</f>
        <v>0</v>
      </c>
      <c r="S98" s="279">
        <f>SUMPRODUCT((Juni!$G$15:$G$80=Lagerstyring!D98)*(Juni!$H$15:$H$80)*(Juni!$K$15:$K$80&gt;0))</f>
        <v>0</v>
      </c>
      <c r="T98" s="278">
        <f>SUMPRODUCT((Juli!$G$15:$G$77=Lagerstyring!D98)*(Juli!$H$15:$H$77)*(Juli!$I$15:$I$77&gt;0))</f>
        <v>0</v>
      </c>
      <c r="U98" s="279">
        <f>SUMPRODUCT((Juli!$G$15:$G$77=Lagerstyring!D98)*(Juli!$H$15:$H$77)*(Juli!$K$15:$K$77&gt;0))</f>
        <v>0</v>
      </c>
      <c r="V98" s="278">
        <f>SUMPRODUCT((August!$G$15:$G$79=Lagerstyring!D98)*(August!$H$15:$H$79)*(August!$I$15:$I$79&gt;0))</f>
        <v>0</v>
      </c>
      <c r="W98" s="279">
        <f>SUMPRODUCT((August!$G$15:$G$79=Lagerstyring!D98)*(August!$H$15:$H$79)*(August!$K$15:$K$79&gt;0))</f>
        <v>0</v>
      </c>
      <c r="X98" s="278">
        <f>SUMPRODUCT((September!$G$15:$G$85=Lagerstyring!D98)*(September!$H$15:$H$85)*(September!$I$15:$I$85&gt;0))</f>
        <v>0</v>
      </c>
      <c r="Y98" s="279">
        <f>SUMPRODUCT((September!$G$15:$G$85=Lagerstyring!D98)*(September!$H$15:$H$85)*(September!$K$15:$K$85&gt;0))</f>
        <v>0</v>
      </c>
      <c r="Z98" s="278">
        <f>SUMPRODUCT((Oktober!$G$15:$G$87=Lagerstyring!D98)*(Oktober!$H$15:$H$87)*(Oktober!$I$15:$I$87&gt;0))</f>
        <v>0</v>
      </c>
      <c r="AA98" s="279">
        <f>SUMPRODUCT((Oktober!$G$15:$G$87=Lagerstyring!D98)*(Oktober!$H$15:$H$87)*(Oktober!$K$15:$K$87&gt;0))</f>
        <v>0</v>
      </c>
      <c r="AB98" s="278">
        <f>SUMPRODUCT((November!$G$15:$G$74=Lagerstyring!D98)*(November!$H$15:$H$74)*(November!$I$15:$I$74&gt;0))</f>
        <v>0</v>
      </c>
      <c r="AC98" s="279">
        <f>SUMPRODUCT((November!$G$15:$G$74=Lagerstyring!D98)*(November!$H$15:$H$74)*(November!$K$15:$K$74&gt;0))</f>
        <v>0</v>
      </c>
      <c r="AD98" s="278">
        <f>SUMPRODUCT((December!$G$15:$G$63=Lagerstyring!D98)*(December!$H$15:$H$63)*(December!$I$15:$I$63&gt;0))</f>
        <v>0</v>
      </c>
      <c r="AE98" s="224">
        <f>SUMPRODUCT((December!$G$15:$G$63=Lagerstyring!D98)*(December!$H$15:$H$63)*(December!$K$15:$K$63&gt;0))</f>
        <v>0</v>
      </c>
      <c r="AF98" s="281">
        <f t="shared" si="13"/>
        <v>0</v>
      </c>
      <c r="AG98" s="155" t="str">
        <f t="shared" si="14"/>
        <v>Skriv dine varer ind her!</v>
      </c>
      <c r="AH98" s="7"/>
    </row>
    <row r="99" spans="2:34" x14ac:dyDescent="0.2">
      <c r="B99" s="6"/>
      <c r="C99" s="187">
        <v>85</v>
      </c>
      <c r="D99" s="289" t="s">
        <v>126</v>
      </c>
      <c r="E99" s="284">
        <f t="shared" si="10"/>
        <v>0</v>
      </c>
      <c r="F99" s="154">
        <f t="shared" si="11"/>
        <v>0</v>
      </c>
      <c r="G99" s="224">
        <f t="shared" si="12"/>
        <v>0</v>
      </c>
      <c r="H99" s="154">
        <f>SUMPRODUCT((Januar!$G$15:$G$58=Lagerstyring!D99)*(Januar!$H$15:$H$58)*(Januar!$I$15:$I$58&gt;0))</f>
        <v>0</v>
      </c>
      <c r="I99" s="279">
        <f>SUMPRODUCT((Januar!$G$15:$G$58=Lagerstyring!D99)*(Januar!$H$15:$H$58)*(Januar!$K$15:$K$58&gt;0))</f>
        <v>0</v>
      </c>
      <c r="J99" s="278">
        <f>SUMPRODUCT((Februar!$G$15:$G$75=Lagerstyring!D99)*(Februar!$H$15:$H$75)*(Februar!$I$15:$I$75&gt;0))</f>
        <v>0</v>
      </c>
      <c r="K99" s="279">
        <f>SUMPRODUCT((Februar!$G$15:$G$75=Lagerstyring!D99)*(Februar!$H$15:$H$75)*(Februar!$K$15:$K$75&gt;0))</f>
        <v>0</v>
      </c>
      <c r="L99" s="278">
        <f>SUMPRODUCT((Marts!$G$15:$G$100=Lagerstyring!D99)*(Marts!$H$15:$H$100)*(Marts!$I$15:$I$100&gt;0))</f>
        <v>0</v>
      </c>
      <c r="M99" s="279">
        <f>SUMPRODUCT((Marts!$G$15:$G$100=Lagerstyring!D99)*(Marts!$H$15:$H$100)*(Marts!$K$15:$K$100&gt;0))</f>
        <v>0</v>
      </c>
      <c r="N99" s="278">
        <f>SUMPRODUCT((April!$G$15:$G$78=Lagerstyring!D99)*(April!$H$15:$H$78)*(April!$I$15:$I$78&gt;0))</f>
        <v>0</v>
      </c>
      <c r="O99" s="279">
        <f>SUMPRODUCT((April!$G$15:$G$78=Lagerstyring!D99)*(April!$H$15:$H$78)*(April!$K$15:$K$78&gt;0))</f>
        <v>0</v>
      </c>
      <c r="P99" s="278">
        <f>SUMPRODUCT((Maj!$G$15:$G$82=Lagerstyring!D99)*(Maj!$H$15:$H$82)*(Maj!$I$15:$I$82&gt;0))</f>
        <v>0</v>
      </c>
      <c r="Q99" s="279">
        <f>SUMPRODUCT((Maj!$G$15:$G$82=Lagerstyring!D99)*(Maj!$H$15:$H$82)*(Maj!$K$15:$K$82&gt;0))</f>
        <v>0</v>
      </c>
      <c r="R99" s="278">
        <f>SUMPRODUCT((Juni!$G$15:$G$80=Lagerstyring!D99)*(Juni!$H$15:$H$80)*(Juni!$I$15:$I$80&gt;0))</f>
        <v>0</v>
      </c>
      <c r="S99" s="279">
        <f>SUMPRODUCT((Juni!$G$15:$G$80=Lagerstyring!D99)*(Juni!$H$15:$H$80)*(Juni!$K$15:$K$80&gt;0))</f>
        <v>0</v>
      </c>
      <c r="T99" s="278">
        <f>SUMPRODUCT((Juli!$G$15:$G$77=Lagerstyring!D99)*(Juli!$H$15:$H$77)*(Juli!$I$15:$I$77&gt;0))</f>
        <v>0</v>
      </c>
      <c r="U99" s="279">
        <f>SUMPRODUCT((Juli!$G$15:$G$77=Lagerstyring!D99)*(Juli!$H$15:$H$77)*(Juli!$K$15:$K$77&gt;0))</f>
        <v>0</v>
      </c>
      <c r="V99" s="278">
        <f>SUMPRODUCT((August!$G$15:$G$79=Lagerstyring!D99)*(August!$H$15:$H$79)*(August!$I$15:$I$79&gt;0))</f>
        <v>0</v>
      </c>
      <c r="W99" s="279">
        <f>SUMPRODUCT((August!$G$15:$G$79=Lagerstyring!D99)*(August!$H$15:$H$79)*(August!$K$15:$K$79&gt;0))</f>
        <v>0</v>
      </c>
      <c r="X99" s="278">
        <f>SUMPRODUCT((September!$G$15:$G$85=Lagerstyring!D99)*(September!$H$15:$H$85)*(September!$I$15:$I$85&gt;0))</f>
        <v>0</v>
      </c>
      <c r="Y99" s="279">
        <f>SUMPRODUCT((September!$G$15:$G$85=Lagerstyring!D99)*(September!$H$15:$H$85)*(September!$K$15:$K$85&gt;0))</f>
        <v>0</v>
      </c>
      <c r="Z99" s="278">
        <f>SUMPRODUCT((Oktober!$G$15:$G$87=Lagerstyring!D99)*(Oktober!$H$15:$H$87)*(Oktober!$I$15:$I$87&gt;0))</f>
        <v>0</v>
      </c>
      <c r="AA99" s="279">
        <f>SUMPRODUCT((Oktober!$G$15:$G$87=Lagerstyring!D99)*(Oktober!$H$15:$H$87)*(Oktober!$K$15:$K$87&gt;0))</f>
        <v>0</v>
      </c>
      <c r="AB99" s="278">
        <f>SUMPRODUCT((November!$G$15:$G$74=Lagerstyring!D99)*(November!$H$15:$H$74)*(November!$I$15:$I$74&gt;0))</f>
        <v>0</v>
      </c>
      <c r="AC99" s="279">
        <f>SUMPRODUCT((November!$G$15:$G$74=Lagerstyring!D99)*(November!$H$15:$H$74)*(November!$K$15:$K$74&gt;0))</f>
        <v>0</v>
      </c>
      <c r="AD99" s="278">
        <f>SUMPRODUCT((December!$G$15:$G$63=Lagerstyring!D99)*(December!$H$15:$H$63)*(December!$I$15:$I$63&gt;0))</f>
        <v>0</v>
      </c>
      <c r="AE99" s="224">
        <f>SUMPRODUCT((December!$G$15:$G$63=Lagerstyring!D99)*(December!$H$15:$H$63)*(December!$K$15:$K$63&gt;0))</f>
        <v>0</v>
      </c>
      <c r="AF99" s="281">
        <f t="shared" si="13"/>
        <v>0</v>
      </c>
      <c r="AG99" s="155" t="str">
        <f t="shared" si="14"/>
        <v>Skriv dine varer ind her!</v>
      </c>
      <c r="AH99" s="7"/>
    </row>
    <row r="100" spans="2:34" x14ac:dyDescent="0.2">
      <c r="B100" s="6"/>
      <c r="C100" s="187">
        <v>86</v>
      </c>
      <c r="D100" s="289" t="s">
        <v>126</v>
      </c>
      <c r="E100" s="284">
        <f t="shared" si="10"/>
        <v>0</v>
      </c>
      <c r="F100" s="154">
        <f t="shared" si="11"/>
        <v>0</v>
      </c>
      <c r="G100" s="224">
        <f t="shared" si="12"/>
        <v>0</v>
      </c>
      <c r="H100" s="154">
        <f>SUMPRODUCT((Januar!$G$15:$G$58=Lagerstyring!D100)*(Januar!$H$15:$H$58)*(Januar!$I$15:$I$58&gt;0))</f>
        <v>0</v>
      </c>
      <c r="I100" s="279">
        <f>SUMPRODUCT((Januar!$G$15:$G$58=Lagerstyring!D100)*(Januar!$H$15:$H$58)*(Januar!$K$15:$K$58&gt;0))</f>
        <v>0</v>
      </c>
      <c r="J100" s="278">
        <f>SUMPRODUCT((Februar!$G$15:$G$75=Lagerstyring!D100)*(Februar!$H$15:$H$75)*(Februar!$I$15:$I$75&gt;0))</f>
        <v>0</v>
      </c>
      <c r="K100" s="279">
        <f>SUMPRODUCT((Februar!$G$15:$G$75=Lagerstyring!D100)*(Februar!$H$15:$H$75)*(Februar!$K$15:$K$75&gt;0))</f>
        <v>0</v>
      </c>
      <c r="L100" s="278">
        <f>SUMPRODUCT((Marts!$G$15:$G$100=Lagerstyring!D100)*(Marts!$H$15:$H$100)*(Marts!$I$15:$I$100&gt;0))</f>
        <v>0</v>
      </c>
      <c r="M100" s="279">
        <f>SUMPRODUCT((Marts!$G$15:$G$100=Lagerstyring!D100)*(Marts!$H$15:$H$100)*(Marts!$K$15:$K$100&gt;0))</f>
        <v>0</v>
      </c>
      <c r="N100" s="278">
        <f>SUMPRODUCT((April!$G$15:$G$78=Lagerstyring!D100)*(April!$H$15:$H$78)*(April!$I$15:$I$78&gt;0))</f>
        <v>0</v>
      </c>
      <c r="O100" s="279">
        <f>SUMPRODUCT((April!$G$15:$G$78=Lagerstyring!D100)*(April!$H$15:$H$78)*(April!$K$15:$K$78&gt;0))</f>
        <v>0</v>
      </c>
      <c r="P100" s="278">
        <f>SUMPRODUCT((Maj!$G$15:$G$82=Lagerstyring!D100)*(Maj!$H$15:$H$82)*(Maj!$I$15:$I$82&gt;0))</f>
        <v>0</v>
      </c>
      <c r="Q100" s="279">
        <f>SUMPRODUCT((Maj!$G$15:$G$82=Lagerstyring!D100)*(Maj!$H$15:$H$82)*(Maj!$K$15:$K$82&gt;0))</f>
        <v>0</v>
      </c>
      <c r="R100" s="278">
        <f>SUMPRODUCT((Juni!$G$15:$G$80=Lagerstyring!D100)*(Juni!$H$15:$H$80)*(Juni!$I$15:$I$80&gt;0))</f>
        <v>0</v>
      </c>
      <c r="S100" s="279">
        <f>SUMPRODUCT((Juni!$G$15:$G$80=Lagerstyring!D100)*(Juni!$H$15:$H$80)*(Juni!$K$15:$K$80&gt;0))</f>
        <v>0</v>
      </c>
      <c r="T100" s="278">
        <f>SUMPRODUCT((Juli!$G$15:$G$77=Lagerstyring!D100)*(Juli!$H$15:$H$77)*(Juli!$I$15:$I$77&gt;0))</f>
        <v>0</v>
      </c>
      <c r="U100" s="279">
        <f>SUMPRODUCT((Juli!$G$15:$G$77=Lagerstyring!D100)*(Juli!$H$15:$H$77)*(Juli!$K$15:$K$77&gt;0))</f>
        <v>0</v>
      </c>
      <c r="V100" s="278">
        <f>SUMPRODUCT((August!$G$15:$G$79=Lagerstyring!D100)*(August!$H$15:$H$79)*(August!$I$15:$I$79&gt;0))</f>
        <v>0</v>
      </c>
      <c r="W100" s="279">
        <f>SUMPRODUCT((August!$G$15:$G$79=Lagerstyring!D100)*(August!$H$15:$H$79)*(August!$K$15:$K$79&gt;0))</f>
        <v>0</v>
      </c>
      <c r="X100" s="278">
        <f>SUMPRODUCT((September!$G$15:$G$85=Lagerstyring!D100)*(September!$H$15:$H$85)*(September!$I$15:$I$85&gt;0))</f>
        <v>0</v>
      </c>
      <c r="Y100" s="279">
        <f>SUMPRODUCT((September!$G$15:$G$85=Lagerstyring!D100)*(September!$H$15:$H$85)*(September!$K$15:$K$85&gt;0))</f>
        <v>0</v>
      </c>
      <c r="Z100" s="278">
        <f>SUMPRODUCT((Oktober!$G$15:$G$87=Lagerstyring!D100)*(Oktober!$H$15:$H$87)*(Oktober!$I$15:$I$87&gt;0))</f>
        <v>0</v>
      </c>
      <c r="AA100" s="279">
        <f>SUMPRODUCT((Oktober!$G$15:$G$87=Lagerstyring!D100)*(Oktober!$H$15:$H$87)*(Oktober!$K$15:$K$87&gt;0))</f>
        <v>0</v>
      </c>
      <c r="AB100" s="278">
        <f>SUMPRODUCT((November!$G$15:$G$74=Lagerstyring!D100)*(November!$H$15:$H$74)*(November!$I$15:$I$74&gt;0))</f>
        <v>0</v>
      </c>
      <c r="AC100" s="279">
        <f>SUMPRODUCT((November!$G$15:$G$74=Lagerstyring!D100)*(November!$H$15:$H$74)*(November!$K$15:$K$74&gt;0))</f>
        <v>0</v>
      </c>
      <c r="AD100" s="278">
        <f>SUMPRODUCT((December!$G$15:$G$63=Lagerstyring!D100)*(December!$H$15:$H$63)*(December!$I$15:$I$63&gt;0))</f>
        <v>0</v>
      </c>
      <c r="AE100" s="224">
        <f>SUMPRODUCT((December!$G$15:$G$63=Lagerstyring!D100)*(December!$H$15:$H$63)*(December!$K$15:$K$63&gt;0))</f>
        <v>0</v>
      </c>
      <c r="AF100" s="281">
        <f t="shared" si="13"/>
        <v>0</v>
      </c>
      <c r="AG100" s="155" t="str">
        <f t="shared" si="14"/>
        <v>Skriv dine varer ind her!</v>
      </c>
      <c r="AH100" s="7"/>
    </row>
    <row r="101" spans="2:34" x14ac:dyDescent="0.2">
      <c r="B101" s="6"/>
      <c r="C101" s="187">
        <v>87</v>
      </c>
      <c r="D101" s="289" t="s">
        <v>126</v>
      </c>
      <c r="E101" s="284">
        <f t="shared" si="10"/>
        <v>0</v>
      </c>
      <c r="F101" s="154">
        <f t="shared" si="11"/>
        <v>0</v>
      </c>
      <c r="G101" s="224">
        <f t="shared" si="12"/>
        <v>0</v>
      </c>
      <c r="H101" s="154">
        <f>SUMPRODUCT((Januar!$G$15:$G$58=Lagerstyring!D101)*(Januar!$H$15:$H$58)*(Januar!$I$15:$I$58&gt;0))</f>
        <v>0</v>
      </c>
      <c r="I101" s="279">
        <f>SUMPRODUCT((Januar!$G$15:$G$58=Lagerstyring!D101)*(Januar!$H$15:$H$58)*(Januar!$K$15:$K$58&gt;0))</f>
        <v>0</v>
      </c>
      <c r="J101" s="278">
        <f>SUMPRODUCT((Februar!$G$15:$G$75=Lagerstyring!D101)*(Februar!$H$15:$H$75)*(Februar!$I$15:$I$75&gt;0))</f>
        <v>0</v>
      </c>
      <c r="K101" s="279">
        <f>SUMPRODUCT((Februar!$G$15:$G$75=Lagerstyring!D101)*(Februar!$H$15:$H$75)*(Februar!$K$15:$K$75&gt;0))</f>
        <v>0</v>
      </c>
      <c r="L101" s="278">
        <f>SUMPRODUCT((Marts!$G$15:$G$100=Lagerstyring!D101)*(Marts!$H$15:$H$100)*(Marts!$I$15:$I$100&gt;0))</f>
        <v>0</v>
      </c>
      <c r="M101" s="279">
        <f>SUMPRODUCT((Marts!$G$15:$G$100=Lagerstyring!D101)*(Marts!$H$15:$H$100)*(Marts!$K$15:$K$100&gt;0))</f>
        <v>0</v>
      </c>
      <c r="N101" s="278">
        <f>SUMPRODUCT((April!$G$15:$G$78=Lagerstyring!D101)*(April!$H$15:$H$78)*(April!$I$15:$I$78&gt;0))</f>
        <v>0</v>
      </c>
      <c r="O101" s="279">
        <f>SUMPRODUCT((April!$G$15:$G$78=Lagerstyring!D101)*(April!$H$15:$H$78)*(April!$K$15:$K$78&gt;0))</f>
        <v>0</v>
      </c>
      <c r="P101" s="278">
        <f>SUMPRODUCT((Maj!$G$15:$G$82=Lagerstyring!D101)*(Maj!$H$15:$H$82)*(Maj!$I$15:$I$82&gt;0))</f>
        <v>0</v>
      </c>
      <c r="Q101" s="279">
        <f>SUMPRODUCT((Maj!$G$15:$G$82=Lagerstyring!D101)*(Maj!$H$15:$H$82)*(Maj!$K$15:$K$82&gt;0))</f>
        <v>0</v>
      </c>
      <c r="R101" s="278">
        <f>SUMPRODUCT((Juni!$G$15:$G$80=Lagerstyring!D101)*(Juni!$H$15:$H$80)*(Juni!$I$15:$I$80&gt;0))</f>
        <v>0</v>
      </c>
      <c r="S101" s="279">
        <f>SUMPRODUCT((Juni!$G$15:$G$80=Lagerstyring!D101)*(Juni!$H$15:$H$80)*(Juni!$K$15:$K$80&gt;0))</f>
        <v>0</v>
      </c>
      <c r="T101" s="278">
        <f>SUMPRODUCT((Juli!$G$15:$G$77=Lagerstyring!D101)*(Juli!$H$15:$H$77)*(Juli!$I$15:$I$77&gt;0))</f>
        <v>0</v>
      </c>
      <c r="U101" s="279">
        <f>SUMPRODUCT((Juli!$G$15:$G$77=Lagerstyring!D101)*(Juli!$H$15:$H$77)*(Juli!$K$15:$K$77&gt;0))</f>
        <v>0</v>
      </c>
      <c r="V101" s="278">
        <f>SUMPRODUCT((August!$G$15:$G$79=Lagerstyring!D101)*(August!$H$15:$H$79)*(August!$I$15:$I$79&gt;0))</f>
        <v>0</v>
      </c>
      <c r="W101" s="279">
        <f>SUMPRODUCT((August!$G$15:$G$79=Lagerstyring!D101)*(August!$H$15:$H$79)*(August!$K$15:$K$79&gt;0))</f>
        <v>0</v>
      </c>
      <c r="X101" s="278">
        <f>SUMPRODUCT((September!$G$15:$G$85=Lagerstyring!D101)*(September!$H$15:$H$85)*(September!$I$15:$I$85&gt;0))</f>
        <v>0</v>
      </c>
      <c r="Y101" s="279">
        <f>SUMPRODUCT((September!$G$15:$G$85=Lagerstyring!D101)*(September!$H$15:$H$85)*(September!$K$15:$K$85&gt;0))</f>
        <v>0</v>
      </c>
      <c r="Z101" s="278">
        <f>SUMPRODUCT((Oktober!$G$15:$G$87=Lagerstyring!D101)*(Oktober!$H$15:$H$87)*(Oktober!$I$15:$I$87&gt;0))</f>
        <v>0</v>
      </c>
      <c r="AA101" s="279">
        <f>SUMPRODUCT((Oktober!$G$15:$G$87=Lagerstyring!D101)*(Oktober!$H$15:$H$87)*(Oktober!$K$15:$K$87&gt;0))</f>
        <v>0</v>
      </c>
      <c r="AB101" s="278">
        <f>SUMPRODUCT((November!$G$15:$G$74=Lagerstyring!D101)*(November!$H$15:$H$74)*(November!$I$15:$I$74&gt;0))</f>
        <v>0</v>
      </c>
      <c r="AC101" s="279">
        <f>SUMPRODUCT((November!$G$15:$G$74=Lagerstyring!D101)*(November!$H$15:$H$74)*(November!$K$15:$K$74&gt;0))</f>
        <v>0</v>
      </c>
      <c r="AD101" s="278">
        <f>SUMPRODUCT((December!$G$15:$G$63=Lagerstyring!D101)*(December!$H$15:$H$63)*(December!$I$15:$I$63&gt;0))</f>
        <v>0</v>
      </c>
      <c r="AE101" s="224">
        <f>SUMPRODUCT((December!$G$15:$G$63=Lagerstyring!D101)*(December!$H$15:$H$63)*(December!$K$15:$K$63&gt;0))</f>
        <v>0</v>
      </c>
      <c r="AF101" s="281">
        <f t="shared" si="13"/>
        <v>0</v>
      </c>
      <c r="AG101" s="155" t="str">
        <f t="shared" si="14"/>
        <v>Skriv dine varer ind her!</v>
      </c>
      <c r="AH101" s="7"/>
    </row>
    <row r="102" spans="2:34" x14ac:dyDescent="0.2">
      <c r="B102" s="6"/>
      <c r="C102" s="187">
        <v>88</v>
      </c>
      <c r="D102" s="289" t="s">
        <v>126</v>
      </c>
      <c r="E102" s="284">
        <f t="shared" si="10"/>
        <v>0</v>
      </c>
      <c r="F102" s="154">
        <f t="shared" si="11"/>
        <v>0</v>
      </c>
      <c r="G102" s="224">
        <f t="shared" si="12"/>
        <v>0</v>
      </c>
      <c r="H102" s="154">
        <f>SUMPRODUCT((Januar!$G$15:$G$58=Lagerstyring!D102)*(Januar!$H$15:$H$58)*(Januar!$I$15:$I$58&gt;0))</f>
        <v>0</v>
      </c>
      <c r="I102" s="279">
        <f>SUMPRODUCT((Januar!$G$15:$G$58=Lagerstyring!D102)*(Januar!$H$15:$H$58)*(Januar!$K$15:$K$58&gt;0))</f>
        <v>0</v>
      </c>
      <c r="J102" s="278">
        <f>SUMPRODUCT((Februar!$G$15:$G$75=Lagerstyring!D102)*(Februar!$H$15:$H$75)*(Februar!$I$15:$I$75&gt;0))</f>
        <v>0</v>
      </c>
      <c r="K102" s="279">
        <f>SUMPRODUCT((Februar!$G$15:$G$75=Lagerstyring!D102)*(Februar!$H$15:$H$75)*(Februar!$K$15:$K$75&gt;0))</f>
        <v>0</v>
      </c>
      <c r="L102" s="278">
        <f>SUMPRODUCT((Marts!$G$15:$G$100=Lagerstyring!D102)*(Marts!$H$15:$H$100)*(Marts!$I$15:$I$100&gt;0))</f>
        <v>0</v>
      </c>
      <c r="M102" s="279">
        <f>SUMPRODUCT((Marts!$G$15:$G$100=Lagerstyring!D102)*(Marts!$H$15:$H$100)*(Marts!$K$15:$K$100&gt;0))</f>
        <v>0</v>
      </c>
      <c r="N102" s="278">
        <f>SUMPRODUCT((April!$G$15:$G$78=Lagerstyring!D102)*(April!$H$15:$H$78)*(April!$I$15:$I$78&gt;0))</f>
        <v>0</v>
      </c>
      <c r="O102" s="279">
        <f>SUMPRODUCT((April!$G$15:$G$78=Lagerstyring!D102)*(April!$H$15:$H$78)*(April!$K$15:$K$78&gt;0))</f>
        <v>0</v>
      </c>
      <c r="P102" s="278">
        <f>SUMPRODUCT((Maj!$G$15:$G$82=Lagerstyring!D102)*(Maj!$H$15:$H$82)*(Maj!$I$15:$I$82&gt;0))</f>
        <v>0</v>
      </c>
      <c r="Q102" s="279">
        <f>SUMPRODUCT((Maj!$G$15:$G$82=Lagerstyring!D102)*(Maj!$H$15:$H$82)*(Maj!$K$15:$K$82&gt;0))</f>
        <v>0</v>
      </c>
      <c r="R102" s="278">
        <f>SUMPRODUCT((Juni!$G$15:$G$80=Lagerstyring!D102)*(Juni!$H$15:$H$80)*(Juni!$I$15:$I$80&gt;0))</f>
        <v>0</v>
      </c>
      <c r="S102" s="279">
        <f>SUMPRODUCT((Juni!$G$15:$G$80=Lagerstyring!D102)*(Juni!$H$15:$H$80)*(Juni!$K$15:$K$80&gt;0))</f>
        <v>0</v>
      </c>
      <c r="T102" s="278">
        <f>SUMPRODUCT((Juli!$G$15:$G$77=Lagerstyring!D102)*(Juli!$H$15:$H$77)*(Juli!$I$15:$I$77&gt;0))</f>
        <v>0</v>
      </c>
      <c r="U102" s="279">
        <f>SUMPRODUCT((Juli!$G$15:$G$77=Lagerstyring!D102)*(Juli!$H$15:$H$77)*(Juli!$K$15:$K$77&gt;0))</f>
        <v>0</v>
      </c>
      <c r="V102" s="278">
        <f>SUMPRODUCT((August!$G$15:$G$79=Lagerstyring!D102)*(August!$H$15:$H$79)*(August!$I$15:$I$79&gt;0))</f>
        <v>0</v>
      </c>
      <c r="W102" s="279">
        <f>SUMPRODUCT((August!$G$15:$G$79=Lagerstyring!D102)*(August!$H$15:$H$79)*(August!$K$15:$K$79&gt;0))</f>
        <v>0</v>
      </c>
      <c r="X102" s="278">
        <f>SUMPRODUCT((September!$G$15:$G$85=Lagerstyring!D102)*(September!$H$15:$H$85)*(September!$I$15:$I$85&gt;0))</f>
        <v>0</v>
      </c>
      <c r="Y102" s="279">
        <f>SUMPRODUCT((September!$G$15:$G$85=Lagerstyring!D102)*(September!$H$15:$H$85)*(September!$K$15:$K$85&gt;0))</f>
        <v>0</v>
      </c>
      <c r="Z102" s="278">
        <f>SUMPRODUCT((Oktober!$G$15:$G$87=Lagerstyring!D102)*(Oktober!$H$15:$H$87)*(Oktober!$I$15:$I$87&gt;0))</f>
        <v>0</v>
      </c>
      <c r="AA102" s="279">
        <f>SUMPRODUCT((Oktober!$G$15:$G$87=Lagerstyring!D102)*(Oktober!$H$15:$H$87)*(Oktober!$K$15:$K$87&gt;0))</f>
        <v>0</v>
      </c>
      <c r="AB102" s="278">
        <f>SUMPRODUCT((November!$G$15:$G$74=Lagerstyring!D102)*(November!$H$15:$H$74)*(November!$I$15:$I$74&gt;0))</f>
        <v>0</v>
      </c>
      <c r="AC102" s="279">
        <f>SUMPRODUCT((November!$G$15:$G$74=Lagerstyring!D102)*(November!$H$15:$H$74)*(November!$K$15:$K$74&gt;0))</f>
        <v>0</v>
      </c>
      <c r="AD102" s="278">
        <f>SUMPRODUCT((December!$G$15:$G$63=Lagerstyring!D102)*(December!$H$15:$H$63)*(December!$I$15:$I$63&gt;0))</f>
        <v>0</v>
      </c>
      <c r="AE102" s="224">
        <f>SUMPRODUCT((December!$G$15:$G$63=Lagerstyring!D102)*(December!$H$15:$H$63)*(December!$K$15:$K$63&gt;0))</f>
        <v>0</v>
      </c>
      <c r="AF102" s="281">
        <f t="shared" si="13"/>
        <v>0</v>
      </c>
      <c r="AG102" s="155" t="str">
        <f t="shared" si="14"/>
        <v>Skriv dine varer ind her!</v>
      </c>
      <c r="AH102" s="7"/>
    </row>
    <row r="103" spans="2:34" x14ac:dyDescent="0.2">
      <c r="B103" s="6"/>
      <c r="C103" s="187">
        <v>89</v>
      </c>
      <c r="D103" s="289" t="s">
        <v>126</v>
      </c>
      <c r="E103" s="284">
        <f t="shared" si="10"/>
        <v>0</v>
      </c>
      <c r="F103" s="154">
        <f t="shared" si="11"/>
        <v>0</v>
      </c>
      <c r="G103" s="224">
        <f t="shared" si="12"/>
        <v>0</v>
      </c>
      <c r="H103" s="154">
        <f>SUMPRODUCT((Januar!$G$15:$G$58=Lagerstyring!D103)*(Januar!$H$15:$H$58)*(Januar!$I$15:$I$58&gt;0))</f>
        <v>0</v>
      </c>
      <c r="I103" s="279">
        <f>SUMPRODUCT((Januar!$G$15:$G$58=Lagerstyring!D103)*(Januar!$H$15:$H$58)*(Januar!$K$15:$K$58&gt;0))</f>
        <v>0</v>
      </c>
      <c r="J103" s="278">
        <f>SUMPRODUCT((Februar!$G$15:$G$75=Lagerstyring!D103)*(Februar!$H$15:$H$75)*(Februar!$I$15:$I$75&gt;0))</f>
        <v>0</v>
      </c>
      <c r="K103" s="279">
        <f>SUMPRODUCT((Februar!$G$15:$G$75=Lagerstyring!D103)*(Februar!$H$15:$H$75)*(Februar!$K$15:$K$75&gt;0))</f>
        <v>0</v>
      </c>
      <c r="L103" s="278">
        <f>SUMPRODUCT((Marts!$G$15:$G$100=Lagerstyring!D103)*(Marts!$H$15:$H$100)*(Marts!$I$15:$I$100&gt;0))</f>
        <v>0</v>
      </c>
      <c r="M103" s="279">
        <f>SUMPRODUCT((Marts!$G$15:$G$100=Lagerstyring!D103)*(Marts!$H$15:$H$100)*(Marts!$K$15:$K$100&gt;0))</f>
        <v>0</v>
      </c>
      <c r="N103" s="278">
        <f>SUMPRODUCT((April!$G$15:$G$78=Lagerstyring!D103)*(April!$H$15:$H$78)*(April!$I$15:$I$78&gt;0))</f>
        <v>0</v>
      </c>
      <c r="O103" s="279">
        <f>SUMPRODUCT((April!$G$15:$G$78=Lagerstyring!D103)*(April!$H$15:$H$78)*(April!$K$15:$K$78&gt;0))</f>
        <v>0</v>
      </c>
      <c r="P103" s="278">
        <f>SUMPRODUCT((Maj!$G$15:$G$82=Lagerstyring!D103)*(Maj!$H$15:$H$82)*(Maj!$I$15:$I$82&gt;0))</f>
        <v>0</v>
      </c>
      <c r="Q103" s="279">
        <f>SUMPRODUCT((Maj!$G$15:$G$82=Lagerstyring!D103)*(Maj!$H$15:$H$82)*(Maj!$K$15:$K$82&gt;0))</f>
        <v>0</v>
      </c>
      <c r="R103" s="278">
        <f>SUMPRODUCT((Juni!$G$15:$G$80=Lagerstyring!D103)*(Juni!$H$15:$H$80)*(Juni!$I$15:$I$80&gt;0))</f>
        <v>0</v>
      </c>
      <c r="S103" s="279">
        <f>SUMPRODUCT((Juni!$G$15:$G$80=Lagerstyring!D103)*(Juni!$H$15:$H$80)*(Juni!$K$15:$K$80&gt;0))</f>
        <v>0</v>
      </c>
      <c r="T103" s="278">
        <f>SUMPRODUCT((Juli!$G$15:$G$77=Lagerstyring!D103)*(Juli!$H$15:$H$77)*(Juli!$I$15:$I$77&gt;0))</f>
        <v>0</v>
      </c>
      <c r="U103" s="279">
        <f>SUMPRODUCT((Juli!$G$15:$G$77=Lagerstyring!D103)*(Juli!$H$15:$H$77)*(Juli!$K$15:$K$77&gt;0))</f>
        <v>0</v>
      </c>
      <c r="V103" s="278">
        <f>SUMPRODUCT((August!$G$15:$G$79=Lagerstyring!D103)*(August!$H$15:$H$79)*(August!$I$15:$I$79&gt;0))</f>
        <v>0</v>
      </c>
      <c r="W103" s="279">
        <f>SUMPRODUCT((August!$G$15:$G$79=Lagerstyring!D103)*(August!$H$15:$H$79)*(August!$K$15:$K$79&gt;0))</f>
        <v>0</v>
      </c>
      <c r="X103" s="278">
        <f>SUMPRODUCT((September!$G$15:$G$85=Lagerstyring!D103)*(September!$H$15:$H$85)*(September!$I$15:$I$85&gt;0))</f>
        <v>0</v>
      </c>
      <c r="Y103" s="279">
        <f>SUMPRODUCT((September!$G$15:$G$85=Lagerstyring!D103)*(September!$H$15:$H$85)*(September!$K$15:$K$85&gt;0))</f>
        <v>0</v>
      </c>
      <c r="Z103" s="278">
        <f>SUMPRODUCT((Oktober!$G$15:$G$87=Lagerstyring!D103)*(Oktober!$H$15:$H$87)*(Oktober!$I$15:$I$87&gt;0))</f>
        <v>0</v>
      </c>
      <c r="AA103" s="279">
        <f>SUMPRODUCT((Oktober!$G$15:$G$87=Lagerstyring!D103)*(Oktober!$H$15:$H$87)*(Oktober!$K$15:$K$87&gt;0))</f>
        <v>0</v>
      </c>
      <c r="AB103" s="278">
        <f>SUMPRODUCT((November!$G$15:$G$74=Lagerstyring!D103)*(November!$H$15:$H$74)*(November!$I$15:$I$74&gt;0))</f>
        <v>0</v>
      </c>
      <c r="AC103" s="279">
        <f>SUMPRODUCT((November!$G$15:$G$74=Lagerstyring!D103)*(November!$H$15:$H$74)*(November!$K$15:$K$74&gt;0))</f>
        <v>0</v>
      </c>
      <c r="AD103" s="278">
        <f>SUMPRODUCT((December!$G$15:$G$63=Lagerstyring!D103)*(December!$H$15:$H$63)*(December!$I$15:$I$63&gt;0))</f>
        <v>0</v>
      </c>
      <c r="AE103" s="224">
        <f>SUMPRODUCT((December!$G$15:$G$63=Lagerstyring!D103)*(December!$H$15:$H$63)*(December!$K$15:$K$63&gt;0))</f>
        <v>0</v>
      </c>
      <c r="AF103" s="281">
        <f t="shared" si="13"/>
        <v>0</v>
      </c>
      <c r="AG103" s="155" t="str">
        <f t="shared" si="14"/>
        <v>Skriv dine varer ind her!</v>
      </c>
      <c r="AH103" s="7"/>
    </row>
    <row r="104" spans="2:34" x14ac:dyDescent="0.2">
      <c r="B104" s="6"/>
      <c r="C104" s="187">
        <v>90</v>
      </c>
      <c r="D104" s="289" t="s">
        <v>126</v>
      </c>
      <c r="E104" s="284">
        <f t="shared" si="10"/>
        <v>0</v>
      </c>
      <c r="F104" s="154">
        <f t="shared" si="11"/>
        <v>0</v>
      </c>
      <c r="G104" s="224">
        <f t="shared" si="12"/>
        <v>0</v>
      </c>
      <c r="H104" s="154">
        <f>SUMPRODUCT((Januar!$G$15:$G$58=Lagerstyring!D104)*(Januar!$H$15:$H$58)*(Januar!$I$15:$I$58&gt;0))</f>
        <v>0</v>
      </c>
      <c r="I104" s="279">
        <f>SUMPRODUCT((Januar!$G$15:$G$58=Lagerstyring!D104)*(Januar!$H$15:$H$58)*(Januar!$K$15:$K$58&gt;0))</f>
        <v>0</v>
      </c>
      <c r="J104" s="278">
        <f>SUMPRODUCT((Februar!$G$15:$G$75=Lagerstyring!D104)*(Februar!$H$15:$H$75)*(Februar!$I$15:$I$75&gt;0))</f>
        <v>0</v>
      </c>
      <c r="K104" s="279">
        <f>SUMPRODUCT((Februar!$G$15:$G$75=Lagerstyring!D104)*(Februar!$H$15:$H$75)*(Februar!$K$15:$K$75&gt;0))</f>
        <v>0</v>
      </c>
      <c r="L104" s="278">
        <f>SUMPRODUCT((Marts!$G$15:$G$100=Lagerstyring!D104)*(Marts!$H$15:$H$100)*(Marts!$I$15:$I$100&gt;0))</f>
        <v>0</v>
      </c>
      <c r="M104" s="279">
        <f>SUMPRODUCT((Marts!$G$15:$G$100=Lagerstyring!D104)*(Marts!$H$15:$H$100)*(Marts!$K$15:$K$100&gt;0))</f>
        <v>0</v>
      </c>
      <c r="N104" s="278">
        <f>SUMPRODUCT((April!$G$15:$G$78=Lagerstyring!D104)*(April!$H$15:$H$78)*(April!$I$15:$I$78&gt;0))</f>
        <v>0</v>
      </c>
      <c r="O104" s="279">
        <f>SUMPRODUCT((April!$G$15:$G$78=Lagerstyring!D104)*(April!$H$15:$H$78)*(April!$K$15:$K$78&gt;0))</f>
        <v>0</v>
      </c>
      <c r="P104" s="278">
        <f>SUMPRODUCT((Maj!$G$15:$G$82=Lagerstyring!D104)*(Maj!$H$15:$H$82)*(Maj!$I$15:$I$82&gt;0))</f>
        <v>0</v>
      </c>
      <c r="Q104" s="279">
        <f>SUMPRODUCT((Maj!$G$15:$G$82=Lagerstyring!D104)*(Maj!$H$15:$H$82)*(Maj!$K$15:$K$82&gt;0))</f>
        <v>0</v>
      </c>
      <c r="R104" s="278">
        <f>SUMPRODUCT((Juni!$G$15:$G$80=Lagerstyring!D104)*(Juni!$H$15:$H$80)*(Juni!$I$15:$I$80&gt;0))</f>
        <v>0</v>
      </c>
      <c r="S104" s="279">
        <f>SUMPRODUCT((Juni!$G$15:$G$80=Lagerstyring!D104)*(Juni!$H$15:$H$80)*(Juni!$K$15:$K$80&gt;0))</f>
        <v>0</v>
      </c>
      <c r="T104" s="278">
        <f>SUMPRODUCT((Juli!$G$15:$G$77=Lagerstyring!D104)*(Juli!$H$15:$H$77)*(Juli!$I$15:$I$77&gt;0))</f>
        <v>0</v>
      </c>
      <c r="U104" s="279">
        <f>SUMPRODUCT((Juli!$G$15:$G$77=Lagerstyring!D104)*(Juli!$H$15:$H$77)*(Juli!$K$15:$K$77&gt;0))</f>
        <v>0</v>
      </c>
      <c r="V104" s="278">
        <f>SUMPRODUCT((August!$G$15:$G$79=Lagerstyring!D104)*(August!$H$15:$H$79)*(August!$I$15:$I$79&gt;0))</f>
        <v>0</v>
      </c>
      <c r="W104" s="279">
        <f>SUMPRODUCT((August!$G$15:$G$79=Lagerstyring!D104)*(August!$H$15:$H$79)*(August!$K$15:$K$79&gt;0))</f>
        <v>0</v>
      </c>
      <c r="X104" s="278">
        <f>SUMPRODUCT((September!$G$15:$G$85=Lagerstyring!D104)*(September!$H$15:$H$85)*(September!$I$15:$I$85&gt;0))</f>
        <v>0</v>
      </c>
      <c r="Y104" s="279">
        <f>SUMPRODUCT((September!$G$15:$G$85=Lagerstyring!D104)*(September!$H$15:$H$85)*(September!$K$15:$K$85&gt;0))</f>
        <v>0</v>
      </c>
      <c r="Z104" s="278">
        <f>SUMPRODUCT((Oktober!$G$15:$G$87=Lagerstyring!D104)*(Oktober!$H$15:$H$87)*(Oktober!$I$15:$I$87&gt;0))</f>
        <v>0</v>
      </c>
      <c r="AA104" s="279">
        <f>SUMPRODUCT((Oktober!$G$15:$G$87=Lagerstyring!D104)*(Oktober!$H$15:$H$87)*(Oktober!$K$15:$K$87&gt;0))</f>
        <v>0</v>
      </c>
      <c r="AB104" s="278">
        <f>SUMPRODUCT((November!$G$15:$G$74=Lagerstyring!D104)*(November!$H$15:$H$74)*(November!$I$15:$I$74&gt;0))</f>
        <v>0</v>
      </c>
      <c r="AC104" s="279">
        <f>SUMPRODUCT((November!$G$15:$G$74=Lagerstyring!D104)*(November!$H$15:$H$74)*(November!$K$15:$K$74&gt;0))</f>
        <v>0</v>
      </c>
      <c r="AD104" s="278">
        <f>SUMPRODUCT((December!$G$15:$G$63=Lagerstyring!D104)*(December!$H$15:$H$63)*(December!$I$15:$I$63&gt;0))</f>
        <v>0</v>
      </c>
      <c r="AE104" s="224">
        <f>SUMPRODUCT((December!$G$15:$G$63=Lagerstyring!D104)*(December!$H$15:$H$63)*(December!$K$15:$K$63&gt;0))</f>
        <v>0</v>
      </c>
      <c r="AF104" s="281">
        <f t="shared" si="13"/>
        <v>0</v>
      </c>
      <c r="AG104" s="155" t="str">
        <f t="shared" si="14"/>
        <v>Skriv dine varer ind her!</v>
      </c>
      <c r="AH104" s="7"/>
    </row>
    <row r="105" spans="2:34" x14ac:dyDescent="0.2">
      <c r="B105" s="6"/>
      <c r="C105" s="187">
        <v>91</v>
      </c>
      <c r="D105" s="289" t="s">
        <v>126</v>
      </c>
      <c r="E105" s="284">
        <f t="shared" si="10"/>
        <v>0</v>
      </c>
      <c r="F105" s="154">
        <f t="shared" si="11"/>
        <v>0</v>
      </c>
      <c r="G105" s="224">
        <f t="shared" si="12"/>
        <v>0</v>
      </c>
      <c r="H105" s="154">
        <f>SUMPRODUCT((Januar!$G$15:$G$58=Lagerstyring!D105)*(Januar!$H$15:$H$58)*(Januar!$I$15:$I$58&gt;0))</f>
        <v>0</v>
      </c>
      <c r="I105" s="279">
        <f>SUMPRODUCT((Januar!$G$15:$G$58=Lagerstyring!D105)*(Januar!$H$15:$H$58)*(Januar!$K$15:$K$58&gt;0))</f>
        <v>0</v>
      </c>
      <c r="J105" s="278">
        <f>SUMPRODUCT((Februar!$G$15:$G$75=Lagerstyring!D105)*(Februar!$H$15:$H$75)*(Februar!$I$15:$I$75&gt;0))</f>
        <v>0</v>
      </c>
      <c r="K105" s="279">
        <f>SUMPRODUCT((Februar!$G$15:$G$75=Lagerstyring!D105)*(Februar!$H$15:$H$75)*(Februar!$K$15:$K$75&gt;0))</f>
        <v>0</v>
      </c>
      <c r="L105" s="278">
        <f>SUMPRODUCT((Marts!$G$15:$G$100=Lagerstyring!D105)*(Marts!$H$15:$H$100)*(Marts!$I$15:$I$100&gt;0))</f>
        <v>0</v>
      </c>
      <c r="M105" s="279">
        <f>SUMPRODUCT((Marts!$G$15:$G$100=Lagerstyring!D105)*(Marts!$H$15:$H$100)*(Marts!$K$15:$K$100&gt;0))</f>
        <v>0</v>
      </c>
      <c r="N105" s="278">
        <f>SUMPRODUCT((April!$G$15:$G$78=Lagerstyring!D105)*(April!$H$15:$H$78)*(April!$I$15:$I$78&gt;0))</f>
        <v>0</v>
      </c>
      <c r="O105" s="279">
        <f>SUMPRODUCT((April!$G$15:$G$78=Lagerstyring!D105)*(April!$H$15:$H$78)*(April!$K$15:$K$78&gt;0))</f>
        <v>0</v>
      </c>
      <c r="P105" s="278">
        <f>SUMPRODUCT((Maj!$G$15:$G$82=Lagerstyring!D105)*(Maj!$H$15:$H$82)*(Maj!$I$15:$I$82&gt;0))</f>
        <v>0</v>
      </c>
      <c r="Q105" s="279">
        <f>SUMPRODUCT((Maj!$G$15:$G$82=Lagerstyring!D105)*(Maj!$H$15:$H$82)*(Maj!$K$15:$K$82&gt;0))</f>
        <v>0</v>
      </c>
      <c r="R105" s="278">
        <f>SUMPRODUCT((Juni!$G$15:$G$80=Lagerstyring!D105)*(Juni!$H$15:$H$80)*(Juni!$I$15:$I$80&gt;0))</f>
        <v>0</v>
      </c>
      <c r="S105" s="279">
        <f>SUMPRODUCT((Juni!$G$15:$G$80=Lagerstyring!D105)*(Juni!$H$15:$H$80)*(Juni!$K$15:$K$80&gt;0))</f>
        <v>0</v>
      </c>
      <c r="T105" s="278">
        <f>SUMPRODUCT((Juli!$G$15:$G$77=Lagerstyring!D105)*(Juli!$H$15:$H$77)*(Juli!$I$15:$I$77&gt;0))</f>
        <v>0</v>
      </c>
      <c r="U105" s="279">
        <f>SUMPRODUCT((Juli!$G$15:$G$77=Lagerstyring!D105)*(Juli!$H$15:$H$77)*(Juli!$K$15:$K$77&gt;0))</f>
        <v>0</v>
      </c>
      <c r="V105" s="278">
        <f>SUMPRODUCT((August!$G$15:$G$79=Lagerstyring!D105)*(August!$H$15:$H$79)*(August!$I$15:$I$79&gt;0))</f>
        <v>0</v>
      </c>
      <c r="W105" s="279">
        <f>SUMPRODUCT((August!$G$15:$G$79=Lagerstyring!D105)*(August!$H$15:$H$79)*(August!$K$15:$K$79&gt;0))</f>
        <v>0</v>
      </c>
      <c r="X105" s="278">
        <f>SUMPRODUCT((September!$G$15:$G$85=Lagerstyring!D105)*(September!$H$15:$H$85)*(September!$I$15:$I$85&gt;0))</f>
        <v>0</v>
      </c>
      <c r="Y105" s="279">
        <f>SUMPRODUCT((September!$G$15:$G$85=Lagerstyring!D105)*(September!$H$15:$H$85)*(September!$K$15:$K$85&gt;0))</f>
        <v>0</v>
      </c>
      <c r="Z105" s="278">
        <f>SUMPRODUCT((Oktober!$G$15:$G$87=Lagerstyring!D105)*(Oktober!$H$15:$H$87)*(Oktober!$I$15:$I$87&gt;0))</f>
        <v>0</v>
      </c>
      <c r="AA105" s="279">
        <f>SUMPRODUCT((Oktober!$G$15:$G$87=Lagerstyring!D105)*(Oktober!$H$15:$H$87)*(Oktober!$K$15:$K$87&gt;0))</f>
        <v>0</v>
      </c>
      <c r="AB105" s="278">
        <f>SUMPRODUCT((November!$G$15:$G$74=Lagerstyring!D105)*(November!$H$15:$H$74)*(November!$I$15:$I$74&gt;0))</f>
        <v>0</v>
      </c>
      <c r="AC105" s="279">
        <f>SUMPRODUCT((November!$G$15:$G$74=Lagerstyring!D105)*(November!$H$15:$H$74)*(November!$K$15:$K$74&gt;0))</f>
        <v>0</v>
      </c>
      <c r="AD105" s="278">
        <f>SUMPRODUCT((December!$G$15:$G$63=Lagerstyring!D105)*(December!$H$15:$H$63)*(December!$I$15:$I$63&gt;0))</f>
        <v>0</v>
      </c>
      <c r="AE105" s="224">
        <f>SUMPRODUCT((December!$G$15:$G$63=Lagerstyring!D105)*(December!$H$15:$H$63)*(December!$K$15:$K$63&gt;0))</f>
        <v>0</v>
      </c>
      <c r="AF105" s="281">
        <f t="shared" si="13"/>
        <v>0</v>
      </c>
      <c r="AG105" s="155" t="str">
        <f t="shared" si="14"/>
        <v>Skriv dine varer ind her!</v>
      </c>
      <c r="AH105" s="7"/>
    </row>
    <row r="106" spans="2:34" x14ac:dyDescent="0.2">
      <c r="B106" s="6"/>
      <c r="C106" s="187">
        <v>92</v>
      </c>
      <c r="D106" s="289" t="s">
        <v>126</v>
      </c>
      <c r="E106" s="284">
        <f t="shared" si="10"/>
        <v>0</v>
      </c>
      <c r="F106" s="154">
        <f t="shared" si="11"/>
        <v>0</v>
      </c>
      <c r="G106" s="224">
        <f t="shared" si="12"/>
        <v>0</v>
      </c>
      <c r="H106" s="154">
        <f>SUMPRODUCT((Januar!$G$15:$G$58=Lagerstyring!D106)*(Januar!$H$15:$H$58)*(Januar!$I$15:$I$58&gt;0))</f>
        <v>0</v>
      </c>
      <c r="I106" s="279">
        <f>SUMPRODUCT((Januar!$G$15:$G$58=Lagerstyring!D106)*(Januar!$H$15:$H$58)*(Januar!$K$15:$K$58&gt;0))</f>
        <v>0</v>
      </c>
      <c r="J106" s="278">
        <f>SUMPRODUCT((Februar!$G$15:$G$75=Lagerstyring!D106)*(Februar!$H$15:$H$75)*(Februar!$I$15:$I$75&gt;0))</f>
        <v>0</v>
      </c>
      <c r="K106" s="279">
        <f>SUMPRODUCT((Februar!$G$15:$G$75=Lagerstyring!D106)*(Februar!$H$15:$H$75)*(Februar!$K$15:$K$75&gt;0))</f>
        <v>0</v>
      </c>
      <c r="L106" s="278">
        <f>SUMPRODUCT((Marts!$G$15:$G$100=Lagerstyring!D106)*(Marts!$H$15:$H$100)*(Marts!$I$15:$I$100&gt;0))</f>
        <v>0</v>
      </c>
      <c r="M106" s="279">
        <f>SUMPRODUCT((Marts!$G$15:$G$100=Lagerstyring!D106)*(Marts!$H$15:$H$100)*(Marts!$K$15:$K$100&gt;0))</f>
        <v>0</v>
      </c>
      <c r="N106" s="278">
        <f>SUMPRODUCT((April!$G$15:$G$78=Lagerstyring!D106)*(April!$H$15:$H$78)*(April!$I$15:$I$78&gt;0))</f>
        <v>0</v>
      </c>
      <c r="O106" s="279">
        <f>SUMPRODUCT((April!$G$15:$G$78=Lagerstyring!D106)*(April!$H$15:$H$78)*(April!$K$15:$K$78&gt;0))</f>
        <v>0</v>
      </c>
      <c r="P106" s="278">
        <f>SUMPRODUCT((Maj!$G$15:$G$82=Lagerstyring!D106)*(Maj!$H$15:$H$82)*(Maj!$I$15:$I$82&gt;0))</f>
        <v>0</v>
      </c>
      <c r="Q106" s="279">
        <f>SUMPRODUCT((Maj!$G$15:$G$82=Lagerstyring!D106)*(Maj!$H$15:$H$82)*(Maj!$K$15:$K$82&gt;0))</f>
        <v>0</v>
      </c>
      <c r="R106" s="278">
        <f>SUMPRODUCT((Juni!$G$15:$G$80=Lagerstyring!D106)*(Juni!$H$15:$H$80)*(Juni!$I$15:$I$80&gt;0))</f>
        <v>0</v>
      </c>
      <c r="S106" s="279">
        <f>SUMPRODUCT((Juni!$G$15:$G$80=Lagerstyring!D106)*(Juni!$H$15:$H$80)*(Juni!$K$15:$K$80&gt;0))</f>
        <v>0</v>
      </c>
      <c r="T106" s="278">
        <f>SUMPRODUCT((Juli!$G$15:$G$77=Lagerstyring!D106)*(Juli!$H$15:$H$77)*(Juli!$I$15:$I$77&gt;0))</f>
        <v>0</v>
      </c>
      <c r="U106" s="279">
        <f>SUMPRODUCT((Juli!$G$15:$G$77=Lagerstyring!D106)*(Juli!$H$15:$H$77)*(Juli!$K$15:$K$77&gt;0))</f>
        <v>0</v>
      </c>
      <c r="V106" s="278">
        <f>SUMPRODUCT((August!$G$15:$G$79=Lagerstyring!D106)*(August!$H$15:$H$79)*(August!$I$15:$I$79&gt;0))</f>
        <v>0</v>
      </c>
      <c r="W106" s="279">
        <f>SUMPRODUCT((August!$G$15:$G$79=Lagerstyring!D106)*(August!$H$15:$H$79)*(August!$K$15:$K$79&gt;0))</f>
        <v>0</v>
      </c>
      <c r="X106" s="278">
        <f>SUMPRODUCT((September!$G$15:$G$85=Lagerstyring!D106)*(September!$H$15:$H$85)*(September!$I$15:$I$85&gt;0))</f>
        <v>0</v>
      </c>
      <c r="Y106" s="279">
        <f>SUMPRODUCT((September!$G$15:$G$85=Lagerstyring!D106)*(September!$H$15:$H$85)*(September!$K$15:$K$85&gt;0))</f>
        <v>0</v>
      </c>
      <c r="Z106" s="278">
        <f>SUMPRODUCT((Oktober!$G$15:$G$87=Lagerstyring!D106)*(Oktober!$H$15:$H$87)*(Oktober!$I$15:$I$87&gt;0))</f>
        <v>0</v>
      </c>
      <c r="AA106" s="279">
        <f>SUMPRODUCT((Oktober!$G$15:$G$87=Lagerstyring!D106)*(Oktober!$H$15:$H$87)*(Oktober!$K$15:$K$87&gt;0))</f>
        <v>0</v>
      </c>
      <c r="AB106" s="278">
        <f>SUMPRODUCT((November!$G$15:$G$74=Lagerstyring!D106)*(November!$H$15:$H$74)*(November!$I$15:$I$74&gt;0))</f>
        <v>0</v>
      </c>
      <c r="AC106" s="279">
        <f>SUMPRODUCT((November!$G$15:$G$74=Lagerstyring!D106)*(November!$H$15:$H$74)*(November!$K$15:$K$74&gt;0))</f>
        <v>0</v>
      </c>
      <c r="AD106" s="278">
        <f>SUMPRODUCT((December!$G$15:$G$63=Lagerstyring!D106)*(December!$H$15:$H$63)*(December!$I$15:$I$63&gt;0))</f>
        <v>0</v>
      </c>
      <c r="AE106" s="224">
        <f>SUMPRODUCT((December!$G$15:$G$63=Lagerstyring!D106)*(December!$H$15:$H$63)*(December!$K$15:$K$63&gt;0))</f>
        <v>0</v>
      </c>
      <c r="AF106" s="281">
        <f t="shared" si="13"/>
        <v>0</v>
      </c>
      <c r="AG106" s="155" t="str">
        <f t="shared" si="14"/>
        <v>Skriv dine varer ind her!</v>
      </c>
      <c r="AH106" s="7"/>
    </row>
    <row r="107" spans="2:34" x14ac:dyDescent="0.2">
      <c r="B107" s="6"/>
      <c r="C107" s="187">
        <v>93</v>
      </c>
      <c r="D107" s="289" t="s">
        <v>126</v>
      </c>
      <c r="E107" s="284">
        <f t="shared" si="10"/>
        <v>0</v>
      </c>
      <c r="F107" s="154">
        <f t="shared" si="11"/>
        <v>0</v>
      </c>
      <c r="G107" s="224">
        <f t="shared" si="12"/>
        <v>0</v>
      </c>
      <c r="H107" s="154">
        <f>SUMPRODUCT((Januar!$G$15:$G$58=Lagerstyring!D107)*(Januar!$H$15:$H$58)*(Januar!$I$15:$I$58&gt;0))</f>
        <v>0</v>
      </c>
      <c r="I107" s="279">
        <f>SUMPRODUCT((Januar!$G$15:$G$58=Lagerstyring!D107)*(Januar!$H$15:$H$58)*(Januar!$K$15:$K$58&gt;0))</f>
        <v>0</v>
      </c>
      <c r="J107" s="278">
        <f>SUMPRODUCT((Februar!$G$15:$G$75=Lagerstyring!D107)*(Februar!$H$15:$H$75)*(Februar!$I$15:$I$75&gt;0))</f>
        <v>0</v>
      </c>
      <c r="K107" s="279">
        <f>SUMPRODUCT((Februar!$G$15:$G$75=Lagerstyring!D107)*(Februar!$H$15:$H$75)*(Februar!$K$15:$K$75&gt;0))</f>
        <v>0</v>
      </c>
      <c r="L107" s="278">
        <f>SUMPRODUCT((Marts!$G$15:$G$100=Lagerstyring!D107)*(Marts!$H$15:$H$100)*(Marts!$I$15:$I$100&gt;0))</f>
        <v>0</v>
      </c>
      <c r="M107" s="279">
        <f>SUMPRODUCT((Marts!$G$15:$G$100=Lagerstyring!D107)*(Marts!$H$15:$H$100)*(Marts!$K$15:$K$100&gt;0))</f>
        <v>0</v>
      </c>
      <c r="N107" s="278">
        <f>SUMPRODUCT((April!$G$15:$G$78=Lagerstyring!D107)*(April!$H$15:$H$78)*(April!$I$15:$I$78&gt;0))</f>
        <v>0</v>
      </c>
      <c r="O107" s="279">
        <f>SUMPRODUCT((April!$G$15:$G$78=Lagerstyring!D107)*(April!$H$15:$H$78)*(April!$K$15:$K$78&gt;0))</f>
        <v>0</v>
      </c>
      <c r="P107" s="278">
        <f>SUMPRODUCT((Maj!$G$15:$G$82=Lagerstyring!D107)*(Maj!$H$15:$H$82)*(Maj!$I$15:$I$82&gt;0))</f>
        <v>0</v>
      </c>
      <c r="Q107" s="279">
        <f>SUMPRODUCT((Maj!$G$15:$G$82=Lagerstyring!D107)*(Maj!$H$15:$H$82)*(Maj!$K$15:$K$82&gt;0))</f>
        <v>0</v>
      </c>
      <c r="R107" s="278">
        <f>SUMPRODUCT((Juni!$G$15:$G$80=Lagerstyring!D107)*(Juni!$H$15:$H$80)*(Juni!$I$15:$I$80&gt;0))</f>
        <v>0</v>
      </c>
      <c r="S107" s="279">
        <f>SUMPRODUCT((Juni!$G$15:$G$80=Lagerstyring!D107)*(Juni!$H$15:$H$80)*(Juni!$K$15:$K$80&gt;0))</f>
        <v>0</v>
      </c>
      <c r="T107" s="278">
        <f>SUMPRODUCT((Juli!$G$15:$G$77=Lagerstyring!D107)*(Juli!$H$15:$H$77)*(Juli!$I$15:$I$77&gt;0))</f>
        <v>0</v>
      </c>
      <c r="U107" s="279">
        <f>SUMPRODUCT((Juli!$G$15:$G$77=Lagerstyring!D107)*(Juli!$H$15:$H$77)*(Juli!$K$15:$K$77&gt;0))</f>
        <v>0</v>
      </c>
      <c r="V107" s="278">
        <f>SUMPRODUCT((August!$G$15:$G$79=Lagerstyring!D107)*(August!$H$15:$H$79)*(August!$I$15:$I$79&gt;0))</f>
        <v>0</v>
      </c>
      <c r="W107" s="279">
        <f>SUMPRODUCT((August!$G$15:$G$79=Lagerstyring!D107)*(August!$H$15:$H$79)*(August!$K$15:$K$79&gt;0))</f>
        <v>0</v>
      </c>
      <c r="X107" s="278">
        <f>SUMPRODUCT((September!$G$15:$G$85=Lagerstyring!D107)*(September!$H$15:$H$85)*(September!$I$15:$I$85&gt;0))</f>
        <v>0</v>
      </c>
      <c r="Y107" s="279">
        <f>SUMPRODUCT((September!$G$15:$G$85=Lagerstyring!D107)*(September!$H$15:$H$85)*(September!$K$15:$K$85&gt;0))</f>
        <v>0</v>
      </c>
      <c r="Z107" s="278">
        <f>SUMPRODUCT((Oktober!$G$15:$G$87=Lagerstyring!D107)*(Oktober!$H$15:$H$87)*(Oktober!$I$15:$I$87&gt;0))</f>
        <v>0</v>
      </c>
      <c r="AA107" s="279">
        <f>SUMPRODUCT((Oktober!$G$15:$G$87=Lagerstyring!D107)*(Oktober!$H$15:$H$87)*(Oktober!$K$15:$K$87&gt;0))</f>
        <v>0</v>
      </c>
      <c r="AB107" s="278">
        <f>SUMPRODUCT((November!$G$15:$G$74=Lagerstyring!D107)*(November!$H$15:$H$74)*(November!$I$15:$I$74&gt;0))</f>
        <v>0</v>
      </c>
      <c r="AC107" s="279">
        <f>SUMPRODUCT((November!$G$15:$G$74=Lagerstyring!D107)*(November!$H$15:$H$74)*(November!$K$15:$K$74&gt;0))</f>
        <v>0</v>
      </c>
      <c r="AD107" s="278">
        <f>SUMPRODUCT((December!$G$15:$G$63=Lagerstyring!D107)*(December!$H$15:$H$63)*(December!$I$15:$I$63&gt;0))</f>
        <v>0</v>
      </c>
      <c r="AE107" s="224">
        <f>SUMPRODUCT((December!$G$15:$G$63=Lagerstyring!D107)*(December!$H$15:$H$63)*(December!$K$15:$K$63&gt;0))</f>
        <v>0</v>
      </c>
      <c r="AF107" s="281">
        <f t="shared" si="13"/>
        <v>0</v>
      </c>
      <c r="AG107" s="155" t="str">
        <f t="shared" si="14"/>
        <v>Skriv dine varer ind her!</v>
      </c>
      <c r="AH107" s="7"/>
    </row>
    <row r="108" spans="2:34" x14ac:dyDescent="0.2">
      <c r="B108" s="6"/>
      <c r="C108" s="187">
        <v>94</v>
      </c>
      <c r="D108" s="289" t="s">
        <v>126</v>
      </c>
      <c r="E108" s="284">
        <f t="shared" si="10"/>
        <v>0</v>
      </c>
      <c r="F108" s="154">
        <f t="shared" si="11"/>
        <v>0</v>
      </c>
      <c r="G108" s="224">
        <f t="shared" si="12"/>
        <v>0</v>
      </c>
      <c r="H108" s="154">
        <f>SUMPRODUCT((Januar!$G$15:$G$58=Lagerstyring!D108)*(Januar!$H$15:$H$58)*(Januar!$I$15:$I$58&gt;0))</f>
        <v>0</v>
      </c>
      <c r="I108" s="279">
        <f>SUMPRODUCT((Januar!$G$15:$G$58=Lagerstyring!D108)*(Januar!$H$15:$H$58)*(Januar!$K$15:$K$58&gt;0))</f>
        <v>0</v>
      </c>
      <c r="J108" s="278">
        <f>SUMPRODUCT((Februar!$G$15:$G$75=Lagerstyring!D108)*(Februar!$H$15:$H$75)*(Februar!$I$15:$I$75&gt;0))</f>
        <v>0</v>
      </c>
      <c r="K108" s="279">
        <f>SUMPRODUCT((Februar!$G$15:$G$75=Lagerstyring!D108)*(Februar!$H$15:$H$75)*(Februar!$K$15:$K$75&gt;0))</f>
        <v>0</v>
      </c>
      <c r="L108" s="278">
        <f>SUMPRODUCT((Marts!$G$15:$G$100=Lagerstyring!D108)*(Marts!$H$15:$H$100)*(Marts!$I$15:$I$100&gt;0))</f>
        <v>0</v>
      </c>
      <c r="M108" s="279">
        <f>SUMPRODUCT((Marts!$G$15:$G$100=Lagerstyring!D108)*(Marts!$H$15:$H$100)*(Marts!$K$15:$K$100&gt;0))</f>
        <v>0</v>
      </c>
      <c r="N108" s="278">
        <f>SUMPRODUCT((April!$G$15:$G$78=Lagerstyring!D108)*(April!$H$15:$H$78)*(April!$I$15:$I$78&gt;0))</f>
        <v>0</v>
      </c>
      <c r="O108" s="279">
        <f>SUMPRODUCT((April!$G$15:$G$78=Lagerstyring!D108)*(April!$H$15:$H$78)*(April!$K$15:$K$78&gt;0))</f>
        <v>0</v>
      </c>
      <c r="P108" s="278">
        <f>SUMPRODUCT((Maj!$G$15:$G$82=Lagerstyring!D108)*(Maj!$H$15:$H$82)*(Maj!$I$15:$I$82&gt;0))</f>
        <v>0</v>
      </c>
      <c r="Q108" s="279">
        <f>SUMPRODUCT((Maj!$G$15:$G$82=Lagerstyring!D108)*(Maj!$H$15:$H$82)*(Maj!$K$15:$K$82&gt;0))</f>
        <v>0</v>
      </c>
      <c r="R108" s="278">
        <f>SUMPRODUCT((Juni!$G$15:$G$80=Lagerstyring!D108)*(Juni!$H$15:$H$80)*(Juni!$I$15:$I$80&gt;0))</f>
        <v>0</v>
      </c>
      <c r="S108" s="279">
        <f>SUMPRODUCT((Juni!$G$15:$G$80=Lagerstyring!D108)*(Juni!$H$15:$H$80)*(Juni!$K$15:$K$80&gt;0))</f>
        <v>0</v>
      </c>
      <c r="T108" s="278">
        <f>SUMPRODUCT((Juli!$G$15:$G$77=Lagerstyring!D108)*(Juli!$H$15:$H$77)*(Juli!$I$15:$I$77&gt;0))</f>
        <v>0</v>
      </c>
      <c r="U108" s="279">
        <f>SUMPRODUCT((Juli!$G$15:$G$77=Lagerstyring!D108)*(Juli!$H$15:$H$77)*(Juli!$K$15:$K$77&gt;0))</f>
        <v>0</v>
      </c>
      <c r="V108" s="278">
        <f>SUMPRODUCT((August!$G$15:$G$79=Lagerstyring!D108)*(August!$H$15:$H$79)*(August!$I$15:$I$79&gt;0))</f>
        <v>0</v>
      </c>
      <c r="W108" s="279">
        <f>SUMPRODUCT((August!$G$15:$G$79=Lagerstyring!D108)*(August!$H$15:$H$79)*(August!$K$15:$K$79&gt;0))</f>
        <v>0</v>
      </c>
      <c r="X108" s="278">
        <f>SUMPRODUCT((September!$G$15:$G$85=Lagerstyring!D108)*(September!$H$15:$H$85)*(September!$I$15:$I$85&gt;0))</f>
        <v>0</v>
      </c>
      <c r="Y108" s="279">
        <f>SUMPRODUCT((September!$G$15:$G$85=Lagerstyring!D108)*(September!$H$15:$H$85)*(September!$K$15:$K$85&gt;0))</f>
        <v>0</v>
      </c>
      <c r="Z108" s="278">
        <f>SUMPRODUCT((Oktober!$G$15:$G$87=Lagerstyring!D108)*(Oktober!$H$15:$H$87)*(Oktober!$I$15:$I$87&gt;0))</f>
        <v>0</v>
      </c>
      <c r="AA108" s="279">
        <f>SUMPRODUCT((Oktober!$G$15:$G$87=Lagerstyring!D108)*(Oktober!$H$15:$H$87)*(Oktober!$K$15:$K$87&gt;0))</f>
        <v>0</v>
      </c>
      <c r="AB108" s="278">
        <f>SUMPRODUCT((November!$G$15:$G$74=Lagerstyring!D108)*(November!$H$15:$H$74)*(November!$I$15:$I$74&gt;0))</f>
        <v>0</v>
      </c>
      <c r="AC108" s="279">
        <f>SUMPRODUCT((November!$G$15:$G$74=Lagerstyring!D108)*(November!$H$15:$H$74)*(November!$K$15:$K$74&gt;0))</f>
        <v>0</v>
      </c>
      <c r="AD108" s="278">
        <f>SUMPRODUCT((December!$G$15:$G$63=Lagerstyring!D108)*(December!$H$15:$H$63)*(December!$I$15:$I$63&gt;0))</f>
        <v>0</v>
      </c>
      <c r="AE108" s="224">
        <f>SUMPRODUCT((December!$G$15:$G$63=Lagerstyring!D108)*(December!$H$15:$H$63)*(December!$K$15:$K$63&gt;0))</f>
        <v>0</v>
      </c>
      <c r="AF108" s="281">
        <f t="shared" si="13"/>
        <v>0</v>
      </c>
      <c r="AG108" s="155" t="str">
        <f t="shared" si="14"/>
        <v>Skriv dine varer ind her!</v>
      </c>
      <c r="AH108" s="7"/>
    </row>
    <row r="109" spans="2:34" x14ac:dyDescent="0.2">
      <c r="B109" s="6"/>
      <c r="C109" s="187">
        <v>95</v>
      </c>
      <c r="D109" s="289" t="s">
        <v>126</v>
      </c>
      <c r="E109" s="284">
        <f t="shared" si="10"/>
        <v>0</v>
      </c>
      <c r="F109" s="154">
        <f t="shared" si="11"/>
        <v>0</v>
      </c>
      <c r="G109" s="224">
        <f t="shared" si="12"/>
        <v>0</v>
      </c>
      <c r="H109" s="154">
        <f>SUMPRODUCT((Januar!$G$15:$G$58=Lagerstyring!D109)*(Januar!$H$15:$H$58)*(Januar!$I$15:$I$58&gt;0))</f>
        <v>0</v>
      </c>
      <c r="I109" s="279">
        <f>SUMPRODUCT((Januar!$G$15:$G$58=Lagerstyring!D109)*(Januar!$H$15:$H$58)*(Januar!$K$15:$K$58&gt;0))</f>
        <v>0</v>
      </c>
      <c r="J109" s="278">
        <f>SUMPRODUCT((Februar!$G$15:$G$75=Lagerstyring!D109)*(Februar!$H$15:$H$75)*(Februar!$I$15:$I$75&gt;0))</f>
        <v>0</v>
      </c>
      <c r="K109" s="279">
        <f>SUMPRODUCT((Februar!$G$15:$G$75=Lagerstyring!D109)*(Februar!$H$15:$H$75)*(Februar!$K$15:$K$75&gt;0))</f>
        <v>0</v>
      </c>
      <c r="L109" s="278">
        <f>SUMPRODUCT((Marts!$G$15:$G$100=Lagerstyring!D109)*(Marts!$H$15:$H$100)*(Marts!$I$15:$I$100&gt;0))</f>
        <v>0</v>
      </c>
      <c r="M109" s="279">
        <f>SUMPRODUCT((Marts!$G$15:$G$100=Lagerstyring!D109)*(Marts!$H$15:$H$100)*(Marts!$K$15:$K$100&gt;0))</f>
        <v>0</v>
      </c>
      <c r="N109" s="278">
        <f>SUMPRODUCT((April!$G$15:$G$78=Lagerstyring!D109)*(April!$H$15:$H$78)*(April!$I$15:$I$78&gt;0))</f>
        <v>0</v>
      </c>
      <c r="O109" s="279">
        <f>SUMPRODUCT((April!$G$15:$G$78=Lagerstyring!D109)*(April!$H$15:$H$78)*(April!$K$15:$K$78&gt;0))</f>
        <v>0</v>
      </c>
      <c r="P109" s="278">
        <f>SUMPRODUCT((Maj!$G$15:$G$82=Lagerstyring!D109)*(Maj!$H$15:$H$82)*(Maj!$I$15:$I$82&gt;0))</f>
        <v>0</v>
      </c>
      <c r="Q109" s="279">
        <f>SUMPRODUCT((Maj!$G$15:$G$82=Lagerstyring!D109)*(Maj!$H$15:$H$82)*(Maj!$K$15:$K$82&gt;0))</f>
        <v>0</v>
      </c>
      <c r="R109" s="278">
        <f>SUMPRODUCT((Juni!$G$15:$G$80=Lagerstyring!D109)*(Juni!$H$15:$H$80)*(Juni!$I$15:$I$80&gt;0))</f>
        <v>0</v>
      </c>
      <c r="S109" s="279">
        <f>SUMPRODUCT((Juni!$G$15:$G$80=Lagerstyring!D109)*(Juni!$H$15:$H$80)*(Juni!$K$15:$K$80&gt;0))</f>
        <v>0</v>
      </c>
      <c r="T109" s="278">
        <f>SUMPRODUCT((Juli!$G$15:$G$77=Lagerstyring!D109)*(Juli!$H$15:$H$77)*(Juli!$I$15:$I$77&gt;0))</f>
        <v>0</v>
      </c>
      <c r="U109" s="279">
        <f>SUMPRODUCT((Juli!$G$15:$G$77=Lagerstyring!D109)*(Juli!$H$15:$H$77)*(Juli!$K$15:$K$77&gt;0))</f>
        <v>0</v>
      </c>
      <c r="V109" s="278">
        <f>SUMPRODUCT((August!$G$15:$G$79=Lagerstyring!D109)*(August!$H$15:$H$79)*(August!$I$15:$I$79&gt;0))</f>
        <v>0</v>
      </c>
      <c r="W109" s="279">
        <f>SUMPRODUCT((August!$G$15:$G$79=Lagerstyring!D109)*(August!$H$15:$H$79)*(August!$K$15:$K$79&gt;0))</f>
        <v>0</v>
      </c>
      <c r="X109" s="278">
        <f>SUMPRODUCT((September!$G$15:$G$85=Lagerstyring!D109)*(September!$H$15:$H$85)*(September!$I$15:$I$85&gt;0))</f>
        <v>0</v>
      </c>
      <c r="Y109" s="279">
        <f>SUMPRODUCT((September!$G$15:$G$85=Lagerstyring!D109)*(September!$H$15:$H$85)*(September!$K$15:$K$85&gt;0))</f>
        <v>0</v>
      </c>
      <c r="Z109" s="278">
        <f>SUMPRODUCT((Oktober!$G$15:$G$87=Lagerstyring!D109)*(Oktober!$H$15:$H$87)*(Oktober!$I$15:$I$87&gt;0))</f>
        <v>0</v>
      </c>
      <c r="AA109" s="279">
        <f>SUMPRODUCT((Oktober!$G$15:$G$87=Lagerstyring!D109)*(Oktober!$H$15:$H$87)*(Oktober!$K$15:$K$87&gt;0))</f>
        <v>0</v>
      </c>
      <c r="AB109" s="278">
        <f>SUMPRODUCT((November!$G$15:$G$74=Lagerstyring!D109)*(November!$H$15:$H$74)*(November!$I$15:$I$74&gt;0))</f>
        <v>0</v>
      </c>
      <c r="AC109" s="279">
        <f>SUMPRODUCT((November!$G$15:$G$74=Lagerstyring!D109)*(November!$H$15:$H$74)*(November!$K$15:$K$74&gt;0))</f>
        <v>0</v>
      </c>
      <c r="AD109" s="278">
        <f>SUMPRODUCT((December!$G$15:$G$63=Lagerstyring!D109)*(December!$H$15:$H$63)*(December!$I$15:$I$63&gt;0))</f>
        <v>0</v>
      </c>
      <c r="AE109" s="224">
        <f>SUMPRODUCT((December!$G$15:$G$63=Lagerstyring!D109)*(December!$H$15:$H$63)*(December!$K$15:$K$63&gt;0))</f>
        <v>0</v>
      </c>
      <c r="AF109" s="281">
        <f t="shared" si="13"/>
        <v>0</v>
      </c>
      <c r="AG109" s="155" t="str">
        <f t="shared" si="14"/>
        <v>Skriv dine varer ind her!</v>
      </c>
      <c r="AH109" s="7"/>
    </row>
    <row r="110" spans="2:34" x14ac:dyDescent="0.2">
      <c r="B110" s="6"/>
      <c r="C110" s="187">
        <v>96</v>
      </c>
      <c r="D110" s="289" t="s">
        <v>126</v>
      </c>
      <c r="E110" s="284">
        <f t="shared" si="10"/>
        <v>0</v>
      </c>
      <c r="F110" s="154">
        <f t="shared" si="11"/>
        <v>0</v>
      </c>
      <c r="G110" s="224">
        <f t="shared" si="12"/>
        <v>0</v>
      </c>
      <c r="H110" s="154">
        <f>SUMPRODUCT((Januar!$G$15:$G$58=Lagerstyring!D110)*(Januar!$H$15:$H$58)*(Januar!$I$15:$I$58&gt;0))</f>
        <v>0</v>
      </c>
      <c r="I110" s="279">
        <f>SUMPRODUCT((Januar!$G$15:$G$58=Lagerstyring!D110)*(Januar!$H$15:$H$58)*(Januar!$K$15:$K$58&gt;0))</f>
        <v>0</v>
      </c>
      <c r="J110" s="278">
        <f>SUMPRODUCT((Februar!$G$15:$G$75=Lagerstyring!D110)*(Februar!$H$15:$H$75)*(Februar!$I$15:$I$75&gt;0))</f>
        <v>0</v>
      </c>
      <c r="K110" s="279">
        <f>SUMPRODUCT((Februar!$G$15:$G$75=Lagerstyring!D110)*(Februar!$H$15:$H$75)*(Februar!$K$15:$K$75&gt;0))</f>
        <v>0</v>
      </c>
      <c r="L110" s="278">
        <f>SUMPRODUCT((Marts!$G$15:$G$100=Lagerstyring!D110)*(Marts!$H$15:$H$100)*(Marts!$I$15:$I$100&gt;0))</f>
        <v>0</v>
      </c>
      <c r="M110" s="279">
        <f>SUMPRODUCT((Marts!$G$15:$G$100=Lagerstyring!D110)*(Marts!$H$15:$H$100)*(Marts!$K$15:$K$100&gt;0))</f>
        <v>0</v>
      </c>
      <c r="N110" s="278">
        <f>SUMPRODUCT((April!$G$15:$G$78=Lagerstyring!D110)*(April!$H$15:$H$78)*(April!$I$15:$I$78&gt;0))</f>
        <v>0</v>
      </c>
      <c r="O110" s="279">
        <f>SUMPRODUCT((April!$G$15:$G$78=Lagerstyring!D110)*(April!$H$15:$H$78)*(April!$K$15:$K$78&gt;0))</f>
        <v>0</v>
      </c>
      <c r="P110" s="278">
        <f>SUMPRODUCT((Maj!$G$15:$G$82=Lagerstyring!D110)*(Maj!$H$15:$H$82)*(Maj!$I$15:$I$82&gt;0))</f>
        <v>0</v>
      </c>
      <c r="Q110" s="279">
        <f>SUMPRODUCT((Maj!$G$15:$G$82=Lagerstyring!D110)*(Maj!$H$15:$H$82)*(Maj!$K$15:$K$82&gt;0))</f>
        <v>0</v>
      </c>
      <c r="R110" s="278">
        <f>SUMPRODUCT((Juni!$G$15:$G$80=Lagerstyring!D110)*(Juni!$H$15:$H$80)*(Juni!$I$15:$I$80&gt;0))</f>
        <v>0</v>
      </c>
      <c r="S110" s="279">
        <f>SUMPRODUCT((Juni!$G$15:$G$80=Lagerstyring!D110)*(Juni!$H$15:$H$80)*(Juni!$K$15:$K$80&gt;0))</f>
        <v>0</v>
      </c>
      <c r="T110" s="278">
        <f>SUMPRODUCT((Juli!$G$15:$G$77=Lagerstyring!D110)*(Juli!$H$15:$H$77)*(Juli!$I$15:$I$77&gt;0))</f>
        <v>0</v>
      </c>
      <c r="U110" s="279">
        <f>SUMPRODUCT((Juli!$G$15:$G$77=Lagerstyring!D110)*(Juli!$H$15:$H$77)*(Juli!$K$15:$K$77&gt;0))</f>
        <v>0</v>
      </c>
      <c r="V110" s="278">
        <f>SUMPRODUCT((August!$G$15:$G$79=Lagerstyring!D110)*(August!$H$15:$H$79)*(August!$I$15:$I$79&gt;0))</f>
        <v>0</v>
      </c>
      <c r="W110" s="279">
        <f>SUMPRODUCT((August!$G$15:$G$79=Lagerstyring!D110)*(August!$H$15:$H$79)*(August!$K$15:$K$79&gt;0))</f>
        <v>0</v>
      </c>
      <c r="X110" s="278">
        <f>SUMPRODUCT((September!$G$15:$G$85=Lagerstyring!D110)*(September!$H$15:$H$85)*(September!$I$15:$I$85&gt;0))</f>
        <v>0</v>
      </c>
      <c r="Y110" s="279">
        <f>SUMPRODUCT((September!$G$15:$G$85=Lagerstyring!D110)*(September!$H$15:$H$85)*(September!$K$15:$K$85&gt;0))</f>
        <v>0</v>
      </c>
      <c r="Z110" s="278">
        <f>SUMPRODUCT((Oktober!$G$15:$G$87=Lagerstyring!D110)*(Oktober!$H$15:$H$87)*(Oktober!$I$15:$I$87&gt;0))</f>
        <v>0</v>
      </c>
      <c r="AA110" s="279">
        <f>SUMPRODUCT((Oktober!$G$15:$G$87=Lagerstyring!D110)*(Oktober!$H$15:$H$87)*(Oktober!$K$15:$K$87&gt;0))</f>
        <v>0</v>
      </c>
      <c r="AB110" s="278">
        <f>SUMPRODUCT((November!$G$15:$G$74=Lagerstyring!D110)*(November!$H$15:$H$74)*(November!$I$15:$I$74&gt;0))</f>
        <v>0</v>
      </c>
      <c r="AC110" s="279">
        <f>SUMPRODUCT((November!$G$15:$G$74=Lagerstyring!D110)*(November!$H$15:$H$74)*(November!$K$15:$K$74&gt;0))</f>
        <v>0</v>
      </c>
      <c r="AD110" s="278">
        <f>SUMPRODUCT((December!$G$15:$G$63=Lagerstyring!D110)*(December!$H$15:$H$63)*(December!$I$15:$I$63&gt;0))</f>
        <v>0</v>
      </c>
      <c r="AE110" s="224">
        <f>SUMPRODUCT((December!$G$15:$G$63=Lagerstyring!D110)*(December!$H$15:$H$63)*(December!$K$15:$K$63&gt;0))</f>
        <v>0</v>
      </c>
      <c r="AF110" s="281">
        <f t="shared" si="13"/>
        <v>0</v>
      </c>
      <c r="AG110" s="155" t="str">
        <f t="shared" si="14"/>
        <v>Skriv dine varer ind her!</v>
      </c>
      <c r="AH110" s="7"/>
    </row>
    <row r="111" spans="2:34" x14ac:dyDescent="0.2">
      <c r="B111" s="6"/>
      <c r="C111" s="187">
        <v>97</v>
      </c>
      <c r="D111" s="289" t="s">
        <v>126</v>
      </c>
      <c r="E111" s="284">
        <f t="shared" si="10"/>
        <v>0</v>
      </c>
      <c r="F111" s="154">
        <f t="shared" si="11"/>
        <v>0</v>
      </c>
      <c r="G111" s="224">
        <f t="shared" si="12"/>
        <v>0</v>
      </c>
      <c r="H111" s="154">
        <f>SUMPRODUCT((Januar!$G$15:$G$58=Lagerstyring!D111)*(Januar!$H$15:$H$58)*(Januar!$I$15:$I$58&gt;0))</f>
        <v>0</v>
      </c>
      <c r="I111" s="279">
        <f>SUMPRODUCT((Januar!$G$15:$G$58=Lagerstyring!D111)*(Januar!$H$15:$H$58)*(Januar!$K$15:$K$58&gt;0))</f>
        <v>0</v>
      </c>
      <c r="J111" s="278">
        <f>SUMPRODUCT((Februar!$G$15:$G$75=Lagerstyring!D111)*(Februar!$H$15:$H$75)*(Februar!$I$15:$I$75&gt;0))</f>
        <v>0</v>
      </c>
      <c r="K111" s="279">
        <f>SUMPRODUCT((Februar!$G$15:$G$75=Lagerstyring!D111)*(Februar!$H$15:$H$75)*(Februar!$K$15:$K$75&gt;0))</f>
        <v>0</v>
      </c>
      <c r="L111" s="278">
        <f>SUMPRODUCT((Marts!$G$15:$G$100=Lagerstyring!D111)*(Marts!$H$15:$H$100)*(Marts!$I$15:$I$100&gt;0))</f>
        <v>0</v>
      </c>
      <c r="M111" s="279">
        <f>SUMPRODUCT((Marts!$G$15:$G$100=Lagerstyring!D111)*(Marts!$H$15:$H$100)*(Marts!$K$15:$K$100&gt;0))</f>
        <v>0</v>
      </c>
      <c r="N111" s="278">
        <f>SUMPRODUCT((April!$G$15:$G$78=Lagerstyring!D111)*(April!$H$15:$H$78)*(April!$I$15:$I$78&gt;0))</f>
        <v>0</v>
      </c>
      <c r="O111" s="279">
        <f>SUMPRODUCT((April!$G$15:$G$78=Lagerstyring!D111)*(April!$H$15:$H$78)*(April!$K$15:$K$78&gt;0))</f>
        <v>0</v>
      </c>
      <c r="P111" s="278">
        <f>SUMPRODUCT((Maj!$G$15:$G$82=Lagerstyring!D111)*(Maj!$H$15:$H$82)*(Maj!$I$15:$I$82&gt;0))</f>
        <v>0</v>
      </c>
      <c r="Q111" s="279">
        <f>SUMPRODUCT((Maj!$G$15:$G$82=Lagerstyring!D111)*(Maj!$H$15:$H$82)*(Maj!$K$15:$K$82&gt;0))</f>
        <v>0</v>
      </c>
      <c r="R111" s="278">
        <f>SUMPRODUCT((Juni!$G$15:$G$80=Lagerstyring!D111)*(Juni!$H$15:$H$80)*(Juni!$I$15:$I$80&gt;0))</f>
        <v>0</v>
      </c>
      <c r="S111" s="279">
        <f>SUMPRODUCT((Juni!$G$15:$G$80=Lagerstyring!D111)*(Juni!$H$15:$H$80)*(Juni!$K$15:$K$80&gt;0))</f>
        <v>0</v>
      </c>
      <c r="T111" s="278">
        <f>SUMPRODUCT((Juli!$G$15:$G$77=Lagerstyring!D111)*(Juli!$H$15:$H$77)*(Juli!$I$15:$I$77&gt;0))</f>
        <v>0</v>
      </c>
      <c r="U111" s="279">
        <f>SUMPRODUCT((Juli!$G$15:$G$77=Lagerstyring!D111)*(Juli!$H$15:$H$77)*(Juli!$K$15:$K$77&gt;0))</f>
        <v>0</v>
      </c>
      <c r="V111" s="278">
        <f>SUMPRODUCT((August!$G$15:$G$79=Lagerstyring!D111)*(August!$H$15:$H$79)*(August!$I$15:$I$79&gt;0))</f>
        <v>0</v>
      </c>
      <c r="W111" s="279">
        <f>SUMPRODUCT((August!$G$15:$G$79=Lagerstyring!D111)*(August!$H$15:$H$79)*(August!$K$15:$K$79&gt;0))</f>
        <v>0</v>
      </c>
      <c r="X111" s="278">
        <f>SUMPRODUCT((September!$G$15:$G$85=Lagerstyring!D111)*(September!$H$15:$H$85)*(September!$I$15:$I$85&gt;0))</f>
        <v>0</v>
      </c>
      <c r="Y111" s="279">
        <f>SUMPRODUCT((September!$G$15:$G$85=Lagerstyring!D111)*(September!$H$15:$H$85)*(September!$K$15:$K$85&gt;0))</f>
        <v>0</v>
      </c>
      <c r="Z111" s="278">
        <f>SUMPRODUCT((Oktober!$G$15:$G$87=Lagerstyring!D111)*(Oktober!$H$15:$H$87)*(Oktober!$I$15:$I$87&gt;0))</f>
        <v>0</v>
      </c>
      <c r="AA111" s="279">
        <f>SUMPRODUCT((Oktober!$G$15:$G$87=Lagerstyring!D111)*(Oktober!$H$15:$H$87)*(Oktober!$K$15:$K$87&gt;0))</f>
        <v>0</v>
      </c>
      <c r="AB111" s="278">
        <f>SUMPRODUCT((November!$G$15:$G$74=Lagerstyring!D111)*(November!$H$15:$H$74)*(November!$I$15:$I$74&gt;0))</f>
        <v>0</v>
      </c>
      <c r="AC111" s="279">
        <f>SUMPRODUCT((November!$G$15:$G$74=Lagerstyring!D111)*(November!$H$15:$H$74)*(November!$K$15:$K$74&gt;0))</f>
        <v>0</v>
      </c>
      <c r="AD111" s="278">
        <f>SUMPRODUCT((December!$G$15:$G$63=Lagerstyring!D111)*(December!$H$15:$H$63)*(December!$I$15:$I$63&gt;0))</f>
        <v>0</v>
      </c>
      <c r="AE111" s="224">
        <f>SUMPRODUCT((December!$G$15:$G$63=Lagerstyring!D111)*(December!$H$15:$H$63)*(December!$K$15:$K$63&gt;0))</f>
        <v>0</v>
      </c>
      <c r="AF111" s="281">
        <f t="shared" si="13"/>
        <v>0</v>
      </c>
      <c r="AG111" s="155" t="str">
        <f t="shared" si="14"/>
        <v>Skriv dine varer ind her!</v>
      </c>
      <c r="AH111" s="7"/>
    </row>
    <row r="112" spans="2:34" x14ac:dyDescent="0.2">
      <c r="B112" s="6"/>
      <c r="C112" s="187">
        <v>98</v>
      </c>
      <c r="D112" s="289" t="s">
        <v>126</v>
      </c>
      <c r="E112" s="284">
        <f t="shared" si="10"/>
        <v>0</v>
      </c>
      <c r="F112" s="154">
        <f t="shared" si="11"/>
        <v>0</v>
      </c>
      <c r="G112" s="224">
        <f t="shared" si="12"/>
        <v>0</v>
      </c>
      <c r="H112" s="154">
        <f>SUMPRODUCT((Januar!$G$15:$G$58=Lagerstyring!D112)*(Januar!$H$15:$H$58)*(Januar!$I$15:$I$58&gt;0))</f>
        <v>0</v>
      </c>
      <c r="I112" s="279">
        <f>SUMPRODUCT((Januar!$G$15:$G$58=Lagerstyring!D112)*(Januar!$H$15:$H$58)*(Januar!$K$15:$K$58&gt;0))</f>
        <v>0</v>
      </c>
      <c r="J112" s="278">
        <f>SUMPRODUCT((Februar!$G$15:$G$75=Lagerstyring!D112)*(Februar!$H$15:$H$75)*(Februar!$I$15:$I$75&gt;0))</f>
        <v>0</v>
      </c>
      <c r="K112" s="279">
        <f>SUMPRODUCT((Februar!$G$15:$G$75=Lagerstyring!D112)*(Februar!$H$15:$H$75)*(Februar!$K$15:$K$75&gt;0))</f>
        <v>0</v>
      </c>
      <c r="L112" s="278">
        <f>SUMPRODUCT((Marts!$G$15:$G$100=Lagerstyring!D112)*(Marts!$H$15:$H$100)*(Marts!$I$15:$I$100&gt;0))</f>
        <v>0</v>
      </c>
      <c r="M112" s="279">
        <f>SUMPRODUCT((Marts!$G$15:$G$100=Lagerstyring!D112)*(Marts!$H$15:$H$100)*(Marts!$K$15:$K$100&gt;0))</f>
        <v>0</v>
      </c>
      <c r="N112" s="278">
        <f>SUMPRODUCT((April!$G$15:$G$78=Lagerstyring!D112)*(April!$H$15:$H$78)*(April!$I$15:$I$78&gt;0))</f>
        <v>0</v>
      </c>
      <c r="O112" s="279">
        <f>SUMPRODUCT((April!$G$15:$G$78=Lagerstyring!D112)*(April!$H$15:$H$78)*(April!$K$15:$K$78&gt;0))</f>
        <v>0</v>
      </c>
      <c r="P112" s="278">
        <f>SUMPRODUCT((Maj!$G$15:$G$82=Lagerstyring!D112)*(Maj!$H$15:$H$82)*(Maj!$I$15:$I$82&gt;0))</f>
        <v>0</v>
      </c>
      <c r="Q112" s="279">
        <f>SUMPRODUCT((Maj!$G$15:$G$82=Lagerstyring!D112)*(Maj!$H$15:$H$82)*(Maj!$K$15:$K$82&gt;0))</f>
        <v>0</v>
      </c>
      <c r="R112" s="278">
        <f>SUMPRODUCT((Juni!$G$15:$G$80=Lagerstyring!D112)*(Juni!$H$15:$H$80)*(Juni!$I$15:$I$80&gt;0))</f>
        <v>0</v>
      </c>
      <c r="S112" s="279">
        <f>SUMPRODUCT((Juni!$G$15:$G$80=Lagerstyring!D112)*(Juni!$H$15:$H$80)*(Juni!$K$15:$K$80&gt;0))</f>
        <v>0</v>
      </c>
      <c r="T112" s="278">
        <f>SUMPRODUCT((Juli!$G$15:$G$77=Lagerstyring!D112)*(Juli!$H$15:$H$77)*(Juli!$I$15:$I$77&gt;0))</f>
        <v>0</v>
      </c>
      <c r="U112" s="279">
        <f>SUMPRODUCT((Juli!$G$15:$G$77=Lagerstyring!D112)*(Juli!$H$15:$H$77)*(Juli!$K$15:$K$77&gt;0))</f>
        <v>0</v>
      </c>
      <c r="V112" s="278">
        <f>SUMPRODUCT((August!$G$15:$G$79=Lagerstyring!D112)*(August!$H$15:$H$79)*(August!$I$15:$I$79&gt;0))</f>
        <v>0</v>
      </c>
      <c r="W112" s="279">
        <f>SUMPRODUCT((August!$G$15:$G$79=Lagerstyring!D112)*(August!$H$15:$H$79)*(August!$K$15:$K$79&gt;0))</f>
        <v>0</v>
      </c>
      <c r="X112" s="278">
        <f>SUMPRODUCT((September!$G$15:$G$85=Lagerstyring!D112)*(September!$H$15:$H$85)*(September!$I$15:$I$85&gt;0))</f>
        <v>0</v>
      </c>
      <c r="Y112" s="279">
        <f>SUMPRODUCT((September!$G$15:$G$85=Lagerstyring!D112)*(September!$H$15:$H$85)*(September!$K$15:$K$85&gt;0))</f>
        <v>0</v>
      </c>
      <c r="Z112" s="278">
        <f>SUMPRODUCT((Oktober!$G$15:$G$87=Lagerstyring!D112)*(Oktober!$H$15:$H$87)*(Oktober!$I$15:$I$87&gt;0))</f>
        <v>0</v>
      </c>
      <c r="AA112" s="279">
        <f>SUMPRODUCT((Oktober!$G$15:$G$87=Lagerstyring!D112)*(Oktober!$H$15:$H$87)*(Oktober!$K$15:$K$87&gt;0))</f>
        <v>0</v>
      </c>
      <c r="AB112" s="278">
        <f>SUMPRODUCT((November!$G$15:$G$74=Lagerstyring!D112)*(November!$H$15:$H$74)*(November!$I$15:$I$74&gt;0))</f>
        <v>0</v>
      </c>
      <c r="AC112" s="279">
        <f>SUMPRODUCT((November!$G$15:$G$74=Lagerstyring!D112)*(November!$H$15:$H$74)*(November!$K$15:$K$74&gt;0))</f>
        <v>0</v>
      </c>
      <c r="AD112" s="278">
        <f>SUMPRODUCT((December!$G$15:$G$63=Lagerstyring!D112)*(December!$H$15:$H$63)*(December!$I$15:$I$63&gt;0))</f>
        <v>0</v>
      </c>
      <c r="AE112" s="224">
        <f>SUMPRODUCT((December!$G$15:$G$63=Lagerstyring!D112)*(December!$H$15:$H$63)*(December!$K$15:$K$63&gt;0))</f>
        <v>0</v>
      </c>
      <c r="AF112" s="281">
        <f t="shared" si="13"/>
        <v>0</v>
      </c>
      <c r="AG112" s="155" t="str">
        <f t="shared" si="14"/>
        <v>Skriv dine varer ind her!</v>
      </c>
      <c r="AH112" s="7"/>
    </row>
    <row r="113" spans="2:34" x14ac:dyDescent="0.2">
      <c r="B113" s="6"/>
      <c r="C113" s="187">
        <v>99</v>
      </c>
      <c r="D113" s="289" t="s">
        <v>126</v>
      </c>
      <c r="E113" s="284">
        <f t="shared" si="10"/>
        <v>0</v>
      </c>
      <c r="F113" s="154">
        <f t="shared" si="11"/>
        <v>0</v>
      </c>
      <c r="G113" s="224">
        <f t="shared" si="12"/>
        <v>0</v>
      </c>
      <c r="H113" s="154">
        <f>SUMPRODUCT((Januar!$G$15:$G$58=Lagerstyring!D113)*(Januar!$H$15:$H$58)*(Januar!$I$15:$I$58&gt;0))</f>
        <v>0</v>
      </c>
      <c r="I113" s="279">
        <f>SUMPRODUCT((Januar!$G$15:$G$58=Lagerstyring!D113)*(Januar!$H$15:$H$58)*(Januar!$K$15:$K$58&gt;0))</f>
        <v>0</v>
      </c>
      <c r="J113" s="278">
        <f>SUMPRODUCT((Februar!$G$15:$G$75=Lagerstyring!D113)*(Februar!$H$15:$H$75)*(Februar!$I$15:$I$75&gt;0))</f>
        <v>0</v>
      </c>
      <c r="K113" s="279">
        <f>SUMPRODUCT((Februar!$G$15:$G$75=Lagerstyring!D113)*(Februar!$H$15:$H$75)*(Februar!$K$15:$K$75&gt;0))</f>
        <v>0</v>
      </c>
      <c r="L113" s="278">
        <f>SUMPRODUCT((Marts!$G$15:$G$100=Lagerstyring!D113)*(Marts!$H$15:$H$100)*(Marts!$I$15:$I$100&gt;0))</f>
        <v>0</v>
      </c>
      <c r="M113" s="279">
        <f>SUMPRODUCT((Marts!$G$15:$G$100=Lagerstyring!D113)*(Marts!$H$15:$H$100)*(Marts!$K$15:$K$100&gt;0))</f>
        <v>0</v>
      </c>
      <c r="N113" s="278">
        <f>SUMPRODUCT((April!$G$15:$G$78=Lagerstyring!D113)*(April!$H$15:$H$78)*(April!$I$15:$I$78&gt;0))</f>
        <v>0</v>
      </c>
      <c r="O113" s="279">
        <f>SUMPRODUCT((April!$G$15:$G$78=Lagerstyring!D113)*(April!$H$15:$H$78)*(April!$K$15:$K$78&gt;0))</f>
        <v>0</v>
      </c>
      <c r="P113" s="278">
        <f>SUMPRODUCT((Maj!$G$15:$G$82=Lagerstyring!D113)*(Maj!$H$15:$H$82)*(Maj!$I$15:$I$82&gt;0))</f>
        <v>0</v>
      </c>
      <c r="Q113" s="279">
        <f>SUMPRODUCT((Maj!$G$15:$G$82=Lagerstyring!D113)*(Maj!$H$15:$H$82)*(Maj!$K$15:$K$82&gt;0))</f>
        <v>0</v>
      </c>
      <c r="R113" s="278">
        <f>SUMPRODUCT((Juni!$G$15:$G$80=Lagerstyring!D113)*(Juni!$H$15:$H$80)*(Juni!$I$15:$I$80&gt;0))</f>
        <v>0</v>
      </c>
      <c r="S113" s="279">
        <f>SUMPRODUCT((Juni!$G$15:$G$80=Lagerstyring!D113)*(Juni!$H$15:$H$80)*(Juni!$K$15:$K$80&gt;0))</f>
        <v>0</v>
      </c>
      <c r="T113" s="278">
        <f>SUMPRODUCT((Juli!$G$15:$G$77=Lagerstyring!D113)*(Juli!$H$15:$H$77)*(Juli!$I$15:$I$77&gt;0))</f>
        <v>0</v>
      </c>
      <c r="U113" s="279">
        <f>SUMPRODUCT((Juli!$G$15:$G$77=Lagerstyring!D113)*(Juli!$H$15:$H$77)*(Juli!$K$15:$K$77&gt;0))</f>
        <v>0</v>
      </c>
      <c r="V113" s="278">
        <f>SUMPRODUCT((August!$G$15:$G$79=Lagerstyring!D113)*(August!$H$15:$H$79)*(August!$I$15:$I$79&gt;0))</f>
        <v>0</v>
      </c>
      <c r="W113" s="279">
        <f>SUMPRODUCT((August!$G$15:$G$79=Lagerstyring!D113)*(August!$H$15:$H$79)*(August!$K$15:$K$79&gt;0))</f>
        <v>0</v>
      </c>
      <c r="X113" s="278">
        <f>SUMPRODUCT((September!$G$15:$G$85=Lagerstyring!D113)*(September!$H$15:$H$85)*(September!$I$15:$I$85&gt;0))</f>
        <v>0</v>
      </c>
      <c r="Y113" s="279">
        <f>SUMPRODUCT((September!$G$15:$G$85=Lagerstyring!D113)*(September!$H$15:$H$85)*(September!$K$15:$K$85&gt;0))</f>
        <v>0</v>
      </c>
      <c r="Z113" s="278">
        <f>SUMPRODUCT((Oktober!$G$15:$G$87=Lagerstyring!D113)*(Oktober!$H$15:$H$87)*(Oktober!$I$15:$I$87&gt;0))</f>
        <v>0</v>
      </c>
      <c r="AA113" s="279">
        <f>SUMPRODUCT((Oktober!$G$15:$G$87=Lagerstyring!D113)*(Oktober!$H$15:$H$87)*(Oktober!$K$15:$K$87&gt;0))</f>
        <v>0</v>
      </c>
      <c r="AB113" s="278">
        <f>SUMPRODUCT((November!$G$15:$G$74=Lagerstyring!D113)*(November!$H$15:$H$74)*(November!$I$15:$I$74&gt;0))</f>
        <v>0</v>
      </c>
      <c r="AC113" s="279">
        <f>SUMPRODUCT((November!$G$15:$G$74=Lagerstyring!D113)*(November!$H$15:$H$74)*(November!$K$15:$K$74&gt;0))</f>
        <v>0</v>
      </c>
      <c r="AD113" s="278">
        <f>SUMPRODUCT((December!$G$15:$G$63=Lagerstyring!D113)*(December!$H$15:$H$63)*(December!$I$15:$I$63&gt;0))</f>
        <v>0</v>
      </c>
      <c r="AE113" s="224">
        <f>SUMPRODUCT((December!$G$15:$G$63=Lagerstyring!D113)*(December!$H$15:$H$63)*(December!$K$15:$K$63&gt;0))</f>
        <v>0</v>
      </c>
      <c r="AF113" s="281">
        <f t="shared" si="13"/>
        <v>0</v>
      </c>
      <c r="AG113" s="155" t="str">
        <f t="shared" si="14"/>
        <v>Skriv dine varer ind her!</v>
      </c>
      <c r="AH113" s="7"/>
    </row>
    <row r="114" spans="2:34" x14ac:dyDescent="0.2">
      <c r="B114" s="6"/>
      <c r="C114" s="187">
        <v>100</v>
      </c>
      <c r="D114" s="289" t="s">
        <v>126</v>
      </c>
      <c r="E114" s="285">
        <f t="shared" si="10"/>
        <v>0</v>
      </c>
      <c r="F114" s="290">
        <f t="shared" si="11"/>
        <v>0</v>
      </c>
      <c r="G114" s="286">
        <f t="shared" si="12"/>
        <v>0</v>
      </c>
      <c r="H114" s="290">
        <f>SUMPRODUCT((Januar!$G$15:$G$58=Lagerstyring!D114)*(Januar!$H$15:$H$58)*(Januar!$I$15:$I$58&gt;0))</f>
        <v>0</v>
      </c>
      <c r="I114" s="303">
        <f>SUMPRODUCT((Januar!$G$15:$G$58=Lagerstyring!D114)*(Januar!$H$15:$H$58)*(Januar!$K$15:$K$58&gt;0))</f>
        <v>0</v>
      </c>
      <c r="J114" s="304">
        <f>SUMPRODUCT((Februar!$G$15:$G$75=Lagerstyring!D114)*(Februar!$H$15:$H$75)*(Februar!$I$15:$I$75&gt;0))</f>
        <v>0</v>
      </c>
      <c r="K114" s="303">
        <f>SUMPRODUCT((Februar!$G$15:$G$75=Lagerstyring!D114)*(Februar!$H$15:$H$75)*(Februar!$K$15:$K$75&gt;0))</f>
        <v>0</v>
      </c>
      <c r="L114" s="304">
        <f>SUMPRODUCT((Marts!$G$15:$G$100=Lagerstyring!D114)*(Marts!$H$15:$H$100)*(Marts!$I$15:$I$100&gt;0))</f>
        <v>0</v>
      </c>
      <c r="M114" s="303">
        <f>SUMPRODUCT((Marts!$G$15:$G$100=Lagerstyring!D114)*(Marts!$H$15:$H$100)*(Marts!$K$15:$K$100&gt;0))</f>
        <v>0</v>
      </c>
      <c r="N114" s="304">
        <f>SUMPRODUCT((April!$G$15:$G$78=Lagerstyring!D114)*(April!$H$15:$H$78)*(April!$I$15:$I$78&gt;0))</f>
        <v>0</v>
      </c>
      <c r="O114" s="303">
        <f>SUMPRODUCT((April!$G$15:$G$78=Lagerstyring!D114)*(April!$H$15:$H$78)*(April!$K$15:$K$78&gt;0))</f>
        <v>0</v>
      </c>
      <c r="P114" s="304">
        <f>SUMPRODUCT((Maj!$G$15:$G$82=Lagerstyring!D114)*(Maj!$H$15:$H$82)*(Maj!$I$15:$I$82&gt;0))</f>
        <v>0</v>
      </c>
      <c r="Q114" s="303">
        <f>SUMPRODUCT((Maj!$G$15:$G$82=Lagerstyring!D114)*(Maj!$H$15:$H$82)*(Maj!$K$15:$K$82&gt;0))</f>
        <v>0</v>
      </c>
      <c r="R114" s="304">
        <f>SUMPRODUCT((Juni!$G$15:$G$80=Lagerstyring!D114)*(Juni!$H$15:$H$80)*(Juni!$I$15:$I$80&gt;0))</f>
        <v>0</v>
      </c>
      <c r="S114" s="303">
        <f>SUMPRODUCT((Juni!$G$15:$G$80=Lagerstyring!D114)*(Juni!$H$15:$H$80)*(Juni!$K$15:$K$80&gt;0))</f>
        <v>0</v>
      </c>
      <c r="T114" s="304">
        <f>SUMPRODUCT((Juli!$G$15:$G$77=Lagerstyring!D114)*(Juli!$H$15:$H$77)*(Juli!$I$15:$I$77&gt;0))</f>
        <v>0</v>
      </c>
      <c r="U114" s="303">
        <f>SUMPRODUCT((Juli!$G$15:$G$77=Lagerstyring!D114)*(Juli!$H$15:$H$77)*(Juli!$K$15:$K$77&gt;0))</f>
        <v>0</v>
      </c>
      <c r="V114" s="304">
        <f>SUMPRODUCT((August!$G$15:$G$79=Lagerstyring!D114)*(August!$H$15:$H$79)*(August!$I$15:$I$79&gt;0))</f>
        <v>0</v>
      </c>
      <c r="W114" s="303">
        <f>SUMPRODUCT((August!$G$15:$G$79=Lagerstyring!D114)*(August!$H$15:$H$79)*(August!$K$15:$K$79&gt;0))</f>
        <v>0</v>
      </c>
      <c r="X114" s="304">
        <f>SUMPRODUCT((September!$G$15:$G$85=Lagerstyring!D114)*(September!$H$15:$H$85)*(September!$I$15:$I$85&gt;0))</f>
        <v>0</v>
      </c>
      <c r="Y114" s="303">
        <f>SUMPRODUCT((September!$G$15:$G$85=Lagerstyring!D114)*(September!$H$15:$H$85)*(September!$K$15:$K$85&gt;0))</f>
        <v>0</v>
      </c>
      <c r="Z114" s="304">
        <f>SUMPRODUCT((Oktober!$G$15:$G$87=Lagerstyring!D114)*(Oktober!$H$15:$H$87)*(Oktober!$I$15:$I$87&gt;0))</f>
        <v>0</v>
      </c>
      <c r="AA114" s="303">
        <f>SUMPRODUCT((Oktober!$G$15:$G$87=Lagerstyring!D114)*(Oktober!$H$15:$H$87)*(Oktober!$K$15:$K$87&gt;0))</f>
        <v>0</v>
      </c>
      <c r="AB114" s="304">
        <f>SUMPRODUCT((November!$G$15:$G$74=Lagerstyring!D114)*(November!$H$15:$H$74)*(November!$I$15:$I$74&gt;0))</f>
        <v>0</v>
      </c>
      <c r="AC114" s="303">
        <f>SUMPRODUCT((November!$G$15:$G$74=Lagerstyring!D114)*(November!$H$15:$H$74)*(November!$K$15:$K$74&gt;0))</f>
        <v>0</v>
      </c>
      <c r="AD114" s="304">
        <f>SUMPRODUCT((December!$G$15:$G$63=Lagerstyring!D114)*(December!$H$15:$H$63)*(December!$I$15:$I$63&gt;0))</f>
        <v>0</v>
      </c>
      <c r="AE114" s="286">
        <f>SUMPRODUCT((December!$G$15:$G$63=Lagerstyring!D114)*(December!$H$15:$H$63)*(December!$K$15:$K$63&gt;0))</f>
        <v>0</v>
      </c>
      <c r="AF114" s="305">
        <f t="shared" si="13"/>
        <v>0</v>
      </c>
      <c r="AG114" s="306" t="str">
        <f t="shared" si="14"/>
        <v>Skriv dine varer ind her!</v>
      </c>
      <c r="AH114" s="7"/>
    </row>
    <row r="115" spans="2:34" ht="13.5" thickBot="1" x14ac:dyDescent="0.25">
      <c r="B115" s="6"/>
      <c r="C115" s="185"/>
      <c r="D115" s="184" t="s">
        <v>83</v>
      </c>
      <c r="E115" s="287">
        <f t="shared" ref="E115:AF115" si="15">SUM(E15:E114)</f>
        <v>0</v>
      </c>
      <c r="F115" s="300">
        <f t="shared" si="15"/>
        <v>0</v>
      </c>
      <c r="G115" s="294">
        <f t="shared" si="15"/>
        <v>0</v>
      </c>
      <c r="H115" s="301">
        <f t="shared" si="15"/>
        <v>0</v>
      </c>
      <c r="I115" s="300">
        <f t="shared" si="15"/>
        <v>0</v>
      </c>
      <c r="J115" s="300">
        <f t="shared" si="15"/>
        <v>0</v>
      </c>
      <c r="K115" s="300">
        <f t="shared" si="15"/>
        <v>0</v>
      </c>
      <c r="L115" s="300">
        <f t="shared" si="15"/>
        <v>0</v>
      </c>
      <c r="M115" s="300">
        <f t="shared" si="15"/>
        <v>0</v>
      </c>
      <c r="N115" s="300">
        <f t="shared" si="15"/>
        <v>0</v>
      </c>
      <c r="O115" s="300">
        <f t="shared" si="15"/>
        <v>0</v>
      </c>
      <c r="P115" s="300">
        <f t="shared" si="15"/>
        <v>0</v>
      </c>
      <c r="Q115" s="300">
        <f t="shared" si="15"/>
        <v>0</v>
      </c>
      <c r="R115" s="300">
        <f t="shared" si="15"/>
        <v>0</v>
      </c>
      <c r="S115" s="300">
        <f t="shared" si="15"/>
        <v>0</v>
      </c>
      <c r="T115" s="300">
        <f t="shared" si="15"/>
        <v>0</v>
      </c>
      <c r="U115" s="300">
        <f t="shared" si="15"/>
        <v>0</v>
      </c>
      <c r="V115" s="300">
        <f t="shared" si="15"/>
        <v>0</v>
      </c>
      <c r="W115" s="300">
        <f t="shared" si="15"/>
        <v>0</v>
      </c>
      <c r="X115" s="300">
        <f t="shared" si="15"/>
        <v>0</v>
      </c>
      <c r="Y115" s="300">
        <f t="shared" si="15"/>
        <v>0</v>
      </c>
      <c r="Z115" s="300">
        <f t="shared" si="15"/>
        <v>0</v>
      </c>
      <c r="AA115" s="300">
        <f t="shared" si="15"/>
        <v>0</v>
      </c>
      <c r="AB115" s="300">
        <f t="shared" si="15"/>
        <v>0</v>
      </c>
      <c r="AC115" s="300">
        <f t="shared" si="15"/>
        <v>0</v>
      </c>
      <c r="AD115" s="300">
        <f t="shared" si="15"/>
        <v>0</v>
      </c>
      <c r="AE115" s="300">
        <f t="shared" si="15"/>
        <v>0</v>
      </c>
      <c r="AF115" s="302">
        <f t="shared" si="15"/>
        <v>0</v>
      </c>
      <c r="AG115" s="160" t="str">
        <f>(D115)</f>
        <v>I alt</v>
      </c>
      <c r="AH115" s="7"/>
    </row>
    <row r="116" spans="2:34" ht="13.5" thickBot="1" x14ac:dyDescent="0.25">
      <c r="B116" s="6"/>
      <c r="C116" s="2"/>
      <c r="D116" s="94"/>
      <c r="E116" s="100"/>
      <c r="F116" s="100"/>
      <c r="G116" s="100"/>
      <c r="H116" s="100"/>
      <c r="I116" s="100"/>
      <c r="J116" s="100"/>
      <c r="K116" s="100"/>
      <c r="L116" s="100"/>
      <c r="M116" s="100"/>
      <c r="N116" s="100"/>
      <c r="O116" s="100"/>
      <c r="P116" s="100"/>
      <c r="Q116" s="100"/>
      <c r="R116" s="100"/>
      <c r="S116" s="100"/>
      <c r="T116" s="100"/>
      <c r="U116" s="100"/>
      <c r="V116" s="100"/>
      <c r="W116" s="100"/>
      <c r="X116" s="100"/>
      <c r="Y116" s="100"/>
      <c r="Z116" s="100"/>
      <c r="AA116" s="100"/>
      <c r="AB116" s="100"/>
      <c r="AC116" s="100"/>
      <c r="AD116" s="100"/>
      <c r="AE116" s="100"/>
      <c r="AF116" s="100"/>
      <c r="AG116" s="132"/>
      <c r="AH116" s="7"/>
    </row>
    <row r="117" spans="2:34" x14ac:dyDescent="0.2">
      <c r="B117" s="6"/>
      <c r="C117" s="202"/>
      <c r="D117" s="204" t="s">
        <v>32</v>
      </c>
      <c r="E117" s="33"/>
      <c r="F117" s="33"/>
      <c r="G117" s="33"/>
      <c r="H117" s="36"/>
      <c r="I117" s="14"/>
      <c r="J117" s="14"/>
      <c r="K117" s="14"/>
      <c r="L117" s="14"/>
      <c r="M117" s="14"/>
      <c r="N117" s="14"/>
      <c r="O117" s="14"/>
      <c r="P117" s="14"/>
      <c r="Q117" s="14"/>
      <c r="R117" s="14"/>
      <c r="S117" s="14"/>
      <c r="T117" s="14"/>
      <c r="U117" s="14"/>
      <c r="V117" s="100"/>
      <c r="W117" s="100"/>
      <c r="X117" s="100"/>
      <c r="Y117" s="100"/>
      <c r="Z117" s="100"/>
      <c r="AA117" s="100"/>
      <c r="AB117" s="100"/>
      <c r="AC117" s="100"/>
      <c r="AD117" s="100"/>
      <c r="AE117" s="100"/>
      <c r="AF117" s="100"/>
      <c r="AG117" s="132"/>
      <c r="AH117" s="7"/>
    </row>
    <row r="118" spans="2:34" x14ac:dyDescent="0.2">
      <c r="B118" s="6"/>
      <c r="C118" s="205"/>
      <c r="D118" s="67" t="s">
        <v>71</v>
      </c>
      <c r="E118" s="67"/>
      <c r="F118" s="67"/>
      <c r="G118" s="67"/>
      <c r="H118" s="68"/>
      <c r="I118" s="14"/>
      <c r="J118" s="14"/>
      <c r="K118" s="14"/>
      <c r="L118" s="14"/>
      <c r="M118" s="14"/>
      <c r="N118" s="14"/>
      <c r="O118" s="14"/>
      <c r="P118" s="14"/>
      <c r="Q118" s="14"/>
      <c r="R118" s="14"/>
      <c r="S118" s="14"/>
      <c r="T118" s="14"/>
      <c r="U118" s="14"/>
      <c r="V118" s="100"/>
      <c r="W118" s="100"/>
      <c r="X118" s="100"/>
      <c r="Y118" s="100"/>
      <c r="Z118" s="100"/>
      <c r="AA118" s="100"/>
      <c r="AB118" s="100"/>
      <c r="AC118" s="100"/>
      <c r="AD118" s="100"/>
      <c r="AE118" s="100"/>
      <c r="AF118" s="100"/>
      <c r="AG118" s="132"/>
      <c r="AH118" s="7"/>
    </row>
    <row r="119" spans="2:34" x14ac:dyDescent="0.2">
      <c r="B119" s="6"/>
      <c r="C119" s="206"/>
      <c r="D119" s="13" t="s">
        <v>97</v>
      </c>
      <c r="E119" s="13"/>
      <c r="F119" s="13"/>
      <c r="G119" s="13"/>
      <c r="H119" s="10"/>
      <c r="I119" s="14"/>
      <c r="J119" s="14"/>
      <c r="K119" s="14"/>
      <c r="L119" s="14"/>
      <c r="M119" s="14"/>
      <c r="N119" s="14"/>
      <c r="O119" s="14"/>
      <c r="P119" s="14"/>
      <c r="Q119" s="14"/>
      <c r="R119" s="14"/>
      <c r="S119" s="14"/>
      <c r="T119" s="14"/>
      <c r="U119" s="14"/>
      <c r="V119" s="100"/>
      <c r="W119" s="100"/>
      <c r="X119" s="100"/>
      <c r="Y119" s="100"/>
      <c r="Z119" s="100"/>
      <c r="AA119" s="100"/>
      <c r="AB119" s="100"/>
      <c r="AC119" s="100"/>
      <c r="AD119" s="100"/>
      <c r="AE119" s="100"/>
      <c r="AF119" s="100"/>
      <c r="AG119" s="132"/>
      <c r="AH119" s="7"/>
    </row>
    <row r="120" spans="2:34" x14ac:dyDescent="0.2">
      <c r="B120" s="6"/>
      <c r="C120" s="206"/>
      <c r="D120" s="13" t="s">
        <v>98</v>
      </c>
      <c r="E120" s="13"/>
      <c r="F120" s="13"/>
      <c r="G120" s="13"/>
      <c r="H120" s="10"/>
      <c r="I120" s="14"/>
      <c r="J120" s="14"/>
      <c r="K120" s="14"/>
      <c r="L120" s="14"/>
      <c r="M120" s="14"/>
      <c r="N120" s="14"/>
      <c r="O120" s="14"/>
      <c r="P120" s="14"/>
      <c r="Q120" s="14"/>
      <c r="R120" s="14"/>
      <c r="S120" s="14"/>
      <c r="T120" s="14"/>
      <c r="U120" s="14"/>
      <c r="V120" s="100"/>
      <c r="W120" s="100"/>
      <c r="X120" s="100"/>
      <c r="Y120" s="100"/>
      <c r="Z120" s="100"/>
      <c r="AA120" s="100"/>
      <c r="AB120" s="100"/>
      <c r="AC120" s="100"/>
      <c r="AD120" s="100"/>
      <c r="AE120" s="100"/>
      <c r="AF120" s="100"/>
      <c r="AG120" s="132"/>
      <c r="AH120" s="7"/>
    </row>
    <row r="121" spans="2:34" x14ac:dyDescent="0.2">
      <c r="B121" s="6"/>
      <c r="C121" s="206"/>
      <c r="D121" s="13" t="s">
        <v>100</v>
      </c>
      <c r="E121" s="13"/>
      <c r="F121" s="13"/>
      <c r="G121" s="13"/>
      <c r="H121" s="10"/>
      <c r="I121" s="14"/>
      <c r="J121" s="14"/>
      <c r="K121" s="14"/>
      <c r="L121" s="14"/>
      <c r="M121" s="14"/>
      <c r="N121" s="14"/>
      <c r="O121" s="14"/>
      <c r="P121" s="14"/>
      <c r="Q121" s="14"/>
      <c r="R121" s="14"/>
      <c r="S121" s="14"/>
      <c r="T121" s="14"/>
      <c r="U121" s="14"/>
      <c r="V121" s="2"/>
      <c r="W121" s="2"/>
      <c r="X121" s="2"/>
      <c r="Y121" s="2"/>
      <c r="Z121" s="2"/>
      <c r="AA121" s="2"/>
      <c r="AB121" s="2"/>
      <c r="AC121" s="2"/>
      <c r="AD121" s="2"/>
      <c r="AE121" s="2"/>
      <c r="AF121" s="2"/>
      <c r="AG121" s="2"/>
      <c r="AH121" s="7"/>
    </row>
    <row r="122" spans="2:34" ht="13.5" thickBot="1" x14ac:dyDescent="0.25">
      <c r="B122" s="6"/>
      <c r="C122" s="207"/>
      <c r="D122" s="58" t="s">
        <v>99</v>
      </c>
      <c r="E122" s="58"/>
      <c r="F122" s="58"/>
      <c r="G122" s="58"/>
      <c r="H122" s="11"/>
      <c r="I122" s="14"/>
      <c r="J122" s="14"/>
      <c r="K122" s="14"/>
      <c r="L122" s="14"/>
      <c r="M122" s="14"/>
      <c r="N122" s="14"/>
      <c r="O122" s="14"/>
      <c r="P122" s="14"/>
      <c r="Q122" s="14"/>
      <c r="R122" s="14"/>
      <c r="S122" s="14"/>
      <c r="T122" s="14"/>
      <c r="U122" s="14"/>
      <c r="V122" s="2"/>
      <c r="W122" s="2"/>
      <c r="X122" s="2"/>
      <c r="Y122" s="2"/>
      <c r="Z122" s="2"/>
      <c r="AA122" s="2"/>
      <c r="AB122" s="2"/>
      <c r="AC122" s="2"/>
      <c r="AD122" s="2"/>
      <c r="AE122" s="2"/>
      <c r="AF122" s="2"/>
      <c r="AG122" s="2"/>
      <c r="AH122" s="7"/>
    </row>
    <row r="123" spans="2:34" ht="13.5" thickBot="1" x14ac:dyDescent="0.25">
      <c r="B123" s="8"/>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208"/>
    </row>
    <row r="124" spans="2:34" x14ac:dyDescent="0.2">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8" spans="2:34" x14ac:dyDescent="0.2">
      <c r="E128" s="126"/>
      <c r="F128" s="126"/>
      <c r="G128" s="126"/>
      <c r="H128" s="126"/>
      <c r="I128" s="126"/>
      <c r="J128" s="126"/>
      <c r="K128" s="126"/>
      <c r="L128" s="126"/>
      <c r="M128" s="126"/>
      <c r="N128" s="126"/>
      <c r="O128" s="126"/>
      <c r="P128" s="126"/>
      <c r="Q128" s="126"/>
      <c r="R128" s="126"/>
      <c r="S128" s="126"/>
      <c r="T128" s="126"/>
    </row>
    <row r="129" spans="5:25" x14ac:dyDescent="0.2">
      <c r="E129" s="127"/>
      <c r="F129" s="127"/>
      <c r="G129" s="127"/>
      <c r="H129" s="127"/>
      <c r="I129" s="127"/>
      <c r="J129" s="127"/>
      <c r="K129" s="127"/>
      <c r="L129" s="127"/>
      <c r="M129" s="127"/>
      <c r="N129" s="127"/>
      <c r="O129" s="127"/>
      <c r="P129" s="127"/>
      <c r="Q129" s="127"/>
      <c r="R129" s="127"/>
      <c r="S129" s="127"/>
      <c r="T129" s="127"/>
    </row>
    <row r="134" spans="5:25" x14ac:dyDescent="0.2">
      <c r="X134" s="126"/>
      <c r="Y134" s="126"/>
    </row>
  </sheetData>
  <mergeCells count="12">
    <mergeCell ref="AB13:AC13"/>
    <mergeCell ref="AD13:AE13"/>
    <mergeCell ref="H13:I13"/>
    <mergeCell ref="J13:K13"/>
    <mergeCell ref="L13:M13"/>
    <mergeCell ref="N13:O13"/>
    <mergeCell ref="P13:Q13"/>
    <mergeCell ref="R13:S13"/>
    <mergeCell ref="T13:U13"/>
    <mergeCell ref="V13:W13"/>
    <mergeCell ref="X13:Y13"/>
    <mergeCell ref="Z13:AA13"/>
  </mergeCells>
  <phoneticPr fontId="0" type="noConversion"/>
  <dataValidations count="1">
    <dataValidation type="list" allowBlank="1" showDropDown="1" showInputMessage="1" showErrorMessage="1" sqref="D116:D120" xr:uid="{00000000-0002-0000-0400-000000000000}">
      <formula1>#REF!</formula1>
    </dataValidation>
  </dataValidations>
  <pageMargins left="0.75" right="0.75" top="1" bottom="1" header="0.5" footer="0.5"/>
  <pageSetup orientation="portrait" horizontalDpi="300" vertic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4">
    <tabColor indexed="13"/>
  </sheetPr>
  <dimension ref="A1:S92"/>
  <sheetViews>
    <sheetView showZeros="0" topLeftCell="D1" zoomScale="90" zoomScaleNormal="90" workbookViewId="0">
      <selection activeCell="F15" sqref="F15"/>
    </sheetView>
  </sheetViews>
  <sheetFormatPr defaultColWidth="17.42578125" defaultRowHeight="12.75" x14ac:dyDescent="0.2"/>
  <cols>
    <col min="1" max="2" width="3.42578125" style="124" customWidth="1"/>
    <col min="3" max="3" width="3.85546875" style="124" customWidth="1"/>
    <col min="4" max="4" width="13.42578125" style="124" customWidth="1"/>
    <col min="5" max="5" width="10.5703125" style="124" customWidth="1"/>
    <col min="6" max="6" width="28" style="124" customWidth="1"/>
    <col min="7" max="7" width="17.42578125" style="124" customWidth="1"/>
    <col min="8" max="8" width="8.42578125" style="124" customWidth="1"/>
    <col min="9" max="14" width="17.42578125" style="124" customWidth="1"/>
    <col min="15" max="15" width="3.85546875" style="124" customWidth="1"/>
    <col min="16" max="16" width="2.5703125" style="124" customWidth="1"/>
    <col min="17" max="17" width="13.42578125" style="124" bestFit="1" customWidth="1"/>
    <col min="18" max="18" width="11.42578125" style="124" bestFit="1" customWidth="1"/>
    <col min="19" max="16384" width="17.42578125" style="124"/>
  </cols>
  <sheetData>
    <row r="1" spans="2:19" ht="13.5" thickBot="1" x14ac:dyDescent="0.25"/>
    <row r="2" spans="2:19" ht="9.75" customHeight="1" thickBot="1" x14ac:dyDescent="0.25">
      <c r="B2" s="119"/>
      <c r="C2" s="4"/>
      <c r="D2" s="4"/>
      <c r="E2" s="4"/>
      <c r="F2" s="4"/>
      <c r="G2" s="4"/>
      <c r="H2" s="4"/>
      <c r="I2" s="4"/>
      <c r="J2" s="4"/>
      <c r="K2" s="4"/>
      <c r="L2" s="4"/>
      <c r="M2" s="4"/>
      <c r="N2" s="4"/>
      <c r="O2" s="4"/>
      <c r="P2" s="5"/>
    </row>
    <row r="3" spans="2:19" ht="18" x14ac:dyDescent="0.25">
      <c r="B3" s="6"/>
      <c r="C3" s="203"/>
      <c r="D3" s="209" t="s">
        <v>112</v>
      </c>
      <c r="E3" s="161"/>
      <c r="F3" s="162"/>
      <c r="G3" s="153"/>
      <c r="H3" s="153"/>
      <c r="I3" s="2"/>
      <c r="J3" s="2"/>
      <c r="K3" s="2"/>
      <c r="L3" s="2"/>
      <c r="M3" s="2"/>
      <c r="N3" s="2"/>
      <c r="O3" s="2"/>
      <c r="P3" s="7"/>
    </row>
    <row r="4" spans="2:19" x14ac:dyDescent="0.2">
      <c r="B4" s="6"/>
      <c r="C4" s="170"/>
      <c r="D4" s="210" t="s">
        <v>78</v>
      </c>
      <c r="E4" s="93"/>
      <c r="F4" s="220" t="e">
        <f>IF(#REF!,(#REF!-#REF!)/ABS(#REF!),0)</f>
        <v>#REF!</v>
      </c>
      <c r="G4" s="30"/>
      <c r="H4" s="30"/>
      <c r="I4" s="2"/>
      <c r="J4" s="2"/>
      <c r="K4" s="2"/>
      <c r="L4" s="2"/>
      <c r="M4" s="2"/>
      <c r="N4" s="2"/>
      <c r="O4" s="2"/>
      <c r="P4" s="7"/>
    </row>
    <row r="5" spans="2:19" x14ac:dyDescent="0.2">
      <c r="B5" s="6"/>
      <c r="C5" s="170"/>
      <c r="D5" s="211" t="s">
        <v>0</v>
      </c>
      <c r="E5" s="66"/>
      <c r="F5" s="49">
        <f>SUM(L13)</f>
        <v>0</v>
      </c>
      <c r="G5" s="103"/>
      <c r="H5" s="103"/>
      <c r="I5" s="2"/>
      <c r="J5" s="2"/>
      <c r="K5" s="2"/>
      <c r="L5" s="2"/>
      <c r="M5" s="2"/>
      <c r="N5" s="2"/>
      <c r="O5" s="132"/>
      <c r="P5" s="59"/>
    </row>
    <row r="6" spans="2:19" x14ac:dyDescent="0.2">
      <c r="B6" s="6"/>
      <c r="C6" s="170"/>
      <c r="D6" s="211" t="s">
        <v>51</v>
      </c>
      <c r="E6" s="66"/>
      <c r="F6" s="46">
        <f>SUM(J13)</f>
        <v>0</v>
      </c>
      <c r="G6" s="30"/>
      <c r="H6" s="30"/>
      <c r="I6" s="2"/>
      <c r="J6" s="2"/>
      <c r="K6" s="2"/>
      <c r="L6" s="2"/>
      <c r="M6" s="2"/>
      <c r="N6" s="2"/>
      <c r="O6" s="132"/>
      <c r="P6" s="59"/>
      <c r="Q6" s="126"/>
      <c r="R6" s="126"/>
      <c r="S6" s="126"/>
    </row>
    <row r="7" spans="2:19" x14ac:dyDescent="0.2">
      <c r="B7" s="6"/>
      <c r="C7" s="170"/>
      <c r="D7" s="211" t="s">
        <v>17</v>
      </c>
      <c r="E7" s="43"/>
      <c r="F7" s="47">
        <f>SUM(F5-F6)</f>
        <v>0</v>
      </c>
      <c r="G7" s="30"/>
      <c r="H7" s="30"/>
      <c r="I7" s="2"/>
      <c r="J7" s="2"/>
      <c r="K7" s="2"/>
      <c r="L7" s="2"/>
      <c r="M7" s="2"/>
      <c r="N7" s="2"/>
      <c r="O7" s="132"/>
      <c r="P7" s="59"/>
      <c r="Q7" s="127"/>
    </row>
    <row r="8" spans="2:19" x14ac:dyDescent="0.2">
      <c r="B8" s="6"/>
      <c r="C8" s="170"/>
      <c r="D8" s="212" t="s">
        <v>3</v>
      </c>
      <c r="E8" s="43"/>
      <c r="F8" s="48">
        <f>SUM(M13)</f>
        <v>0</v>
      </c>
      <c r="G8" s="30"/>
      <c r="H8" s="30"/>
      <c r="I8" s="2"/>
      <c r="J8" s="2"/>
      <c r="K8" s="2"/>
      <c r="L8" s="2"/>
      <c r="M8" s="2"/>
      <c r="N8" s="2"/>
      <c r="O8" s="132"/>
      <c r="P8" s="59"/>
      <c r="Q8" s="127"/>
    </row>
    <row r="9" spans="2:19" x14ac:dyDescent="0.2">
      <c r="B9" s="6"/>
      <c r="C9" s="170"/>
      <c r="D9" s="213" t="s">
        <v>4</v>
      </c>
      <c r="E9" s="44"/>
      <c r="F9" s="48">
        <f>SUM(N13)</f>
        <v>0</v>
      </c>
      <c r="G9" s="30"/>
      <c r="H9" s="30"/>
      <c r="I9" s="2"/>
      <c r="J9" s="2"/>
      <c r="K9" s="2"/>
      <c r="L9" s="2"/>
      <c r="M9" s="2"/>
      <c r="N9" s="2"/>
      <c r="O9" s="132"/>
      <c r="P9" s="59"/>
      <c r="Q9" s="128"/>
      <c r="R9" s="129"/>
    </row>
    <row r="10" spans="2:19" x14ac:dyDescent="0.2">
      <c r="B10" s="6"/>
      <c r="C10" s="170"/>
      <c r="D10" s="213" t="s">
        <v>2</v>
      </c>
      <c r="E10" s="44"/>
      <c r="F10" s="48">
        <f>SUM(F8-F9)</f>
        <v>0</v>
      </c>
      <c r="G10" s="30"/>
      <c r="H10" s="30"/>
      <c r="I10" s="2"/>
      <c r="J10" s="2"/>
      <c r="K10" s="2"/>
      <c r="L10" s="2"/>
      <c r="M10" s="2"/>
      <c r="N10" s="2"/>
      <c r="O10" s="132"/>
      <c r="P10" s="59"/>
    </row>
    <row r="11" spans="2:19" ht="13.5" thickBot="1" x14ac:dyDescent="0.25">
      <c r="B11" s="6"/>
      <c r="C11" s="172"/>
      <c r="D11" s="214" t="s">
        <v>80</v>
      </c>
      <c r="E11" s="45"/>
      <c r="F11" s="111">
        <f>COUNTA(D15:D58)</f>
        <v>0</v>
      </c>
      <c r="G11" s="110"/>
      <c r="H11" s="110"/>
      <c r="I11" s="2"/>
      <c r="J11" s="2"/>
      <c r="K11" s="2"/>
      <c r="L11" s="2"/>
      <c r="M11" s="2"/>
      <c r="N11" s="2"/>
      <c r="O11" s="132"/>
      <c r="P11" s="59"/>
    </row>
    <row r="12" spans="2:19" ht="13.5" thickBot="1" x14ac:dyDescent="0.25">
      <c r="B12" s="6"/>
      <c r="C12" s="2"/>
      <c r="D12" s="50"/>
      <c r="E12" s="50"/>
      <c r="F12" s="110"/>
      <c r="G12" s="110"/>
      <c r="H12" s="110"/>
      <c r="I12" s="2"/>
      <c r="J12" s="2"/>
      <c r="K12" s="2"/>
      <c r="L12" s="2"/>
      <c r="M12" s="2"/>
      <c r="N12" s="2"/>
      <c r="O12" s="132"/>
      <c r="P12" s="59"/>
    </row>
    <row r="13" spans="2:19" x14ac:dyDescent="0.2">
      <c r="B13" s="6"/>
      <c r="C13" s="176"/>
      <c r="D13" s="175"/>
      <c r="E13" s="33"/>
      <c r="F13" s="117"/>
      <c r="G13" s="117"/>
      <c r="H13" s="117">
        <f t="shared" ref="H13:N13" si="0">SUM(H15:H58)</f>
        <v>0</v>
      </c>
      <c r="I13" s="116">
        <f t="shared" si="0"/>
        <v>0</v>
      </c>
      <c r="J13" s="116">
        <f t="shared" si="0"/>
        <v>0</v>
      </c>
      <c r="K13" s="116">
        <f t="shared" si="0"/>
        <v>0</v>
      </c>
      <c r="L13" s="116">
        <f t="shared" si="0"/>
        <v>0</v>
      </c>
      <c r="M13" s="116">
        <f t="shared" si="0"/>
        <v>0</v>
      </c>
      <c r="N13" s="171">
        <f t="shared" si="0"/>
        <v>0</v>
      </c>
      <c r="O13" s="174"/>
      <c r="P13" s="59"/>
    </row>
    <row r="14" spans="2:19" x14ac:dyDescent="0.2">
      <c r="B14" s="6"/>
      <c r="C14" s="182" t="s">
        <v>103</v>
      </c>
      <c r="D14" s="168" t="s">
        <v>1</v>
      </c>
      <c r="E14" s="95" t="s">
        <v>22</v>
      </c>
      <c r="F14" s="95" t="s">
        <v>88</v>
      </c>
      <c r="G14" s="276" t="s">
        <v>92</v>
      </c>
      <c r="H14" s="276" t="s">
        <v>95</v>
      </c>
      <c r="I14" s="95" t="s">
        <v>29</v>
      </c>
      <c r="J14" s="95" t="s">
        <v>50</v>
      </c>
      <c r="K14" s="95" t="s">
        <v>28</v>
      </c>
      <c r="L14" s="96" t="s">
        <v>6</v>
      </c>
      <c r="M14" s="97" t="s">
        <v>3</v>
      </c>
      <c r="N14" s="96" t="s">
        <v>4</v>
      </c>
      <c r="O14" s="181" t="s">
        <v>103</v>
      </c>
      <c r="P14" s="101"/>
    </row>
    <row r="15" spans="2:19" x14ac:dyDescent="0.2">
      <c r="B15" s="6"/>
      <c r="C15" s="187">
        <v>1</v>
      </c>
      <c r="D15" s="82"/>
      <c r="E15" s="83"/>
      <c r="F15" s="84"/>
      <c r="G15" s="84"/>
      <c r="H15" s="84"/>
      <c r="I15" s="86"/>
      <c r="J15" s="90">
        <f t="shared" ref="J15:J57" si="1">I15-M15</f>
        <v>0</v>
      </c>
      <c r="K15" s="277"/>
      <c r="L15" s="87">
        <f t="shared" ref="L15:L57" si="2">K15-N15</f>
        <v>0</v>
      </c>
      <c r="M15" s="18">
        <f>IF(OR(F15=Konti!$D$24,F15=Konti!$D$27),0,I15*0.2)</f>
        <v>0</v>
      </c>
      <c r="N15" s="24">
        <f t="shared" ref="N15:N57" si="3">K15*0.2</f>
        <v>0</v>
      </c>
      <c r="O15" s="180">
        <v>1</v>
      </c>
      <c r="P15" s="101"/>
    </row>
    <row r="16" spans="2:19" x14ac:dyDescent="0.2">
      <c r="B16" s="6"/>
      <c r="C16" s="187">
        <v>2</v>
      </c>
      <c r="D16" s="82"/>
      <c r="E16" s="83"/>
      <c r="F16" s="84"/>
      <c r="G16" s="84"/>
      <c r="H16" s="84"/>
      <c r="I16" s="86"/>
      <c r="J16" s="90">
        <f t="shared" si="1"/>
        <v>0</v>
      </c>
      <c r="K16" s="277"/>
      <c r="L16" s="87"/>
      <c r="M16" s="18">
        <f>IF(OR(F16=Konti!$D$24,F16=Konti!$D$27),0,I16*0.2)</f>
        <v>0</v>
      </c>
      <c r="N16" s="24">
        <f t="shared" si="3"/>
        <v>0</v>
      </c>
      <c r="O16" s="180">
        <v>2</v>
      </c>
      <c r="P16" s="101"/>
    </row>
    <row r="17" spans="2:16" x14ac:dyDescent="0.2">
      <c r="B17" s="6"/>
      <c r="C17" s="187">
        <v>3</v>
      </c>
      <c r="D17" s="82"/>
      <c r="E17" s="83"/>
      <c r="F17" s="84"/>
      <c r="G17" s="84"/>
      <c r="H17" s="84"/>
      <c r="I17" s="86"/>
      <c r="J17" s="90">
        <f t="shared" si="1"/>
        <v>0</v>
      </c>
      <c r="K17" s="277"/>
      <c r="L17" s="87">
        <f t="shared" si="2"/>
        <v>0</v>
      </c>
      <c r="M17" s="18">
        <f>IF(OR(F17=Konti!$D$24,F17=Konti!$D$27),0,I17*0.2)</f>
        <v>0</v>
      </c>
      <c r="N17" s="24">
        <f t="shared" si="3"/>
        <v>0</v>
      </c>
      <c r="O17" s="180">
        <v>3</v>
      </c>
      <c r="P17" s="101"/>
    </row>
    <row r="18" spans="2:16" x14ac:dyDescent="0.2">
      <c r="B18" s="6"/>
      <c r="C18" s="187">
        <v>4</v>
      </c>
      <c r="D18" s="82"/>
      <c r="E18" s="83"/>
      <c r="F18" s="84"/>
      <c r="G18" s="84"/>
      <c r="H18" s="84"/>
      <c r="I18" s="86"/>
      <c r="J18" s="90">
        <f t="shared" si="1"/>
        <v>0</v>
      </c>
      <c r="K18" s="277"/>
      <c r="L18" s="87"/>
      <c r="M18" s="18">
        <f>IF(OR(F18=Konti!$D$24,F18=Konti!$D$27),0,I18*0.2)</f>
        <v>0</v>
      </c>
      <c r="N18" s="24">
        <f t="shared" si="3"/>
        <v>0</v>
      </c>
      <c r="O18" s="180">
        <v>4</v>
      </c>
      <c r="P18" s="101"/>
    </row>
    <row r="19" spans="2:16" x14ac:dyDescent="0.2">
      <c r="B19" s="6"/>
      <c r="C19" s="187">
        <v>5</v>
      </c>
      <c r="D19" s="82"/>
      <c r="E19" s="83"/>
      <c r="F19" s="84"/>
      <c r="G19" s="84"/>
      <c r="H19" s="84"/>
      <c r="I19" s="86"/>
      <c r="J19" s="90">
        <f t="shared" si="1"/>
        <v>0</v>
      </c>
      <c r="K19" s="277"/>
      <c r="L19" s="87">
        <f t="shared" si="2"/>
        <v>0</v>
      </c>
      <c r="M19" s="18">
        <f>IF(OR(F19=Konti!$D$24,F19=Konti!$D$27),0,I19*0.2)</f>
        <v>0</v>
      </c>
      <c r="N19" s="24">
        <f t="shared" si="3"/>
        <v>0</v>
      </c>
      <c r="O19" s="180">
        <v>5</v>
      </c>
      <c r="P19" s="101"/>
    </row>
    <row r="20" spans="2:16" x14ac:dyDescent="0.2">
      <c r="B20" s="6"/>
      <c r="C20" s="187">
        <v>6</v>
      </c>
      <c r="D20" s="82"/>
      <c r="E20" s="83"/>
      <c r="F20" s="84"/>
      <c r="G20" s="84"/>
      <c r="H20" s="84"/>
      <c r="I20" s="86"/>
      <c r="J20" s="90">
        <f t="shared" si="1"/>
        <v>0</v>
      </c>
      <c r="K20" s="277"/>
      <c r="L20" s="87"/>
      <c r="M20" s="18">
        <f>IF(OR(F20=Konti!$D$24,F20=Konti!$D$27),0,I20*0.2)</f>
        <v>0</v>
      </c>
      <c r="N20" s="24">
        <f t="shared" si="3"/>
        <v>0</v>
      </c>
      <c r="O20" s="180">
        <v>6</v>
      </c>
      <c r="P20" s="101"/>
    </row>
    <row r="21" spans="2:16" x14ac:dyDescent="0.2">
      <c r="B21" s="6"/>
      <c r="C21" s="187">
        <v>7</v>
      </c>
      <c r="D21" s="82"/>
      <c r="E21" s="83"/>
      <c r="F21" s="84"/>
      <c r="G21" s="84"/>
      <c r="H21" s="84"/>
      <c r="I21" s="86"/>
      <c r="J21" s="90">
        <f t="shared" si="1"/>
        <v>0</v>
      </c>
      <c r="K21" s="277"/>
      <c r="L21" s="87">
        <f t="shared" si="2"/>
        <v>0</v>
      </c>
      <c r="M21" s="18">
        <f>IF(OR(F21=Konti!$D$24,F21=Konti!$D$27),0,I21*0.2)</f>
        <v>0</v>
      </c>
      <c r="N21" s="24">
        <f t="shared" si="3"/>
        <v>0</v>
      </c>
      <c r="O21" s="180">
        <v>7</v>
      </c>
      <c r="P21" s="101"/>
    </row>
    <row r="22" spans="2:16" x14ac:dyDescent="0.2">
      <c r="B22" s="6"/>
      <c r="C22" s="187">
        <v>8</v>
      </c>
      <c r="D22" s="82"/>
      <c r="E22" s="83"/>
      <c r="F22" s="84"/>
      <c r="G22" s="84"/>
      <c r="H22" s="84"/>
      <c r="I22" s="86"/>
      <c r="J22" s="90">
        <f t="shared" si="1"/>
        <v>0</v>
      </c>
      <c r="K22" s="277"/>
      <c r="L22" s="87"/>
      <c r="M22" s="18">
        <f>IF(OR(F22=Konti!$D$24,F22=Konti!$D$27),0,I22*0.2)</f>
        <v>0</v>
      </c>
      <c r="N22" s="24">
        <f t="shared" si="3"/>
        <v>0</v>
      </c>
      <c r="O22" s="180">
        <v>8</v>
      </c>
      <c r="P22" s="101"/>
    </row>
    <row r="23" spans="2:16" x14ac:dyDescent="0.2">
      <c r="B23" s="6"/>
      <c r="C23" s="187">
        <v>9</v>
      </c>
      <c r="D23" s="82"/>
      <c r="E23" s="83"/>
      <c r="F23" s="84"/>
      <c r="G23" s="84"/>
      <c r="H23" s="84"/>
      <c r="I23" s="86"/>
      <c r="J23" s="90">
        <f t="shared" si="1"/>
        <v>0</v>
      </c>
      <c r="K23" s="277"/>
      <c r="L23" s="87">
        <f t="shared" si="2"/>
        <v>0</v>
      </c>
      <c r="M23" s="18">
        <f>IF(OR(F23=Konti!$D$24,F23=Konti!$D$27),0,I23*0.2)</f>
        <v>0</v>
      </c>
      <c r="N23" s="24">
        <f t="shared" si="3"/>
        <v>0</v>
      </c>
      <c r="O23" s="180">
        <v>9</v>
      </c>
      <c r="P23" s="101"/>
    </row>
    <row r="24" spans="2:16" x14ac:dyDescent="0.2">
      <c r="B24" s="6"/>
      <c r="C24" s="187">
        <v>10</v>
      </c>
      <c r="D24" s="82"/>
      <c r="E24" s="83"/>
      <c r="F24" s="84"/>
      <c r="G24" s="84"/>
      <c r="H24" s="84"/>
      <c r="I24" s="86"/>
      <c r="J24" s="90">
        <f t="shared" si="1"/>
        <v>0</v>
      </c>
      <c r="K24" s="277"/>
      <c r="L24" s="87"/>
      <c r="M24" s="18">
        <f>IF(OR(F24=Konti!$D$24,F24=Konti!$D$27),0,I24*0.2)</f>
        <v>0</v>
      </c>
      <c r="N24" s="24">
        <f t="shared" si="3"/>
        <v>0</v>
      </c>
      <c r="O24" s="180">
        <v>10</v>
      </c>
      <c r="P24" s="101"/>
    </row>
    <row r="25" spans="2:16" x14ac:dyDescent="0.2">
      <c r="B25" s="6"/>
      <c r="C25" s="187">
        <v>11</v>
      </c>
      <c r="D25" s="82"/>
      <c r="E25" s="83"/>
      <c r="F25" s="84"/>
      <c r="G25" s="84"/>
      <c r="H25" s="84"/>
      <c r="I25" s="86"/>
      <c r="J25" s="90">
        <f t="shared" si="1"/>
        <v>0</v>
      </c>
      <c r="K25" s="277"/>
      <c r="L25" s="87">
        <f t="shared" si="2"/>
        <v>0</v>
      </c>
      <c r="M25" s="18">
        <f>IF(OR(F25=Konti!$D$24,F25=Konti!$D$27),0,I25*0.2)</f>
        <v>0</v>
      </c>
      <c r="N25" s="24">
        <f t="shared" si="3"/>
        <v>0</v>
      </c>
      <c r="O25" s="180">
        <v>11</v>
      </c>
      <c r="P25" s="101"/>
    </row>
    <row r="26" spans="2:16" x14ac:dyDescent="0.2">
      <c r="B26" s="6"/>
      <c r="C26" s="187">
        <v>12</v>
      </c>
      <c r="D26" s="82"/>
      <c r="E26" s="83"/>
      <c r="F26" s="84"/>
      <c r="G26" s="84"/>
      <c r="H26" s="84"/>
      <c r="I26" s="86"/>
      <c r="J26" s="90">
        <f t="shared" si="1"/>
        <v>0</v>
      </c>
      <c r="K26" s="277"/>
      <c r="L26" s="87"/>
      <c r="M26" s="18">
        <f>IF(OR(F26=Konti!$D$24,F26=Konti!$D$27),0,I26*0.2)</f>
        <v>0</v>
      </c>
      <c r="N26" s="24">
        <f t="shared" si="3"/>
        <v>0</v>
      </c>
      <c r="O26" s="180">
        <v>12</v>
      </c>
      <c r="P26" s="101"/>
    </row>
    <row r="27" spans="2:16" x14ac:dyDescent="0.2">
      <c r="B27" s="6"/>
      <c r="C27" s="187">
        <v>13</v>
      </c>
      <c r="D27" s="82"/>
      <c r="E27" s="83"/>
      <c r="F27" s="84"/>
      <c r="G27" s="84"/>
      <c r="H27" s="84"/>
      <c r="I27" s="86"/>
      <c r="J27" s="90">
        <f t="shared" si="1"/>
        <v>0</v>
      </c>
      <c r="K27" s="277"/>
      <c r="L27" s="87">
        <f t="shared" si="2"/>
        <v>0</v>
      </c>
      <c r="M27" s="18">
        <f>IF(OR(F27=Konti!$D$24,F27=Konti!$D$27),0,I27*0.2)</f>
        <v>0</v>
      </c>
      <c r="N27" s="24">
        <f t="shared" si="3"/>
        <v>0</v>
      </c>
      <c r="O27" s="180">
        <v>13</v>
      </c>
      <c r="P27" s="101"/>
    </row>
    <row r="28" spans="2:16" x14ac:dyDescent="0.2">
      <c r="B28" s="6"/>
      <c r="C28" s="187">
        <v>14</v>
      </c>
      <c r="D28" s="82"/>
      <c r="E28" s="83"/>
      <c r="F28" s="84"/>
      <c r="G28" s="84"/>
      <c r="H28" s="84"/>
      <c r="I28" s="86"/>
      <c r="J28" s="90">
        <f t="shared" si="1"/>
        <v>0</v>
      </c>
      <c r="K28" s="277"/>
      <c r="L28" s="87"/>
      <c r="M28" s="18">
        <f>IF(OR(F28=Konti!$D$24,F28=Konti!$D$27),0,I28*0.2)</f>
        <v>0</v>
      </c>
      <c r="N28" s="24">
        <f t="shared" si="3"/>
        <v>0</v>
      </c>
      <c r="O28" s="180">
        <v>14</v>
      </c>
      <c r="P28" s="101"/>
    </row>
    <row r="29" spans="2:16" x14ac:dyDescent="0.2">
      <c r="B29" s="6"/>
      <c r="C29" s="187">
        <v>15</v>
      </c>
      <c r="D29" s="82"/>
      <c r="E29" s="83"/>
      <c r="F29" s="84"/>
      <c r="G29" s="84"/>
      <c r="H29" s="84"/>
      <c r="I29" s="86"/>
      <c r="J29" s="90">
        <f t="shared" si="1"/>
        <v>0</v>
      </c>
      <c r="K29" s="277"/>
      <c r="L29" s="87">
        <f t="shared" si="2"/>
        <v>0</v>
      </c>
      <c r="M29" s="18">
        <f>IF(OR(F29=Konti!$D$24,F29=Konti!$D$27),0,I29*0.2)</f>
        <v>0</v>
      </c>
      <c r="N29" s="24">
        <f t="shared" si="3"/>
        <v>0</v>
      </c>
      <c r="O29" s="180">
        <v>15</v>
      </c>
      <c r="P29" s="101"/>
    </row>
    <row r="30" spans="2:16" x14ac:dyDescent="0.2">
      <c r="B30" s="6"/>
      <c r="C30" s="187">
        <v>16</v>
      </c>
      <c r="D30" s="82"/>
      <c r="E30" s="83"/>
      <c r="F30" s="84"/>
      <c r="G30" s="84"/>
      <c r="H30" s="84"/>
      <c r="I30" s="86"/>
      <c r="J30" s="90">
        <f t="shared" si="1"/>
        <v>0</v>
      </c>
      <c r="K30" s="277"/>
      <c r="L30" s="87"/>
      <c r="M30" s="18">
        <f>IF(OR(F30=Konti!$D$24,F30=Konti!$D$27),0,I30*0.2)</f>
        <v>0</v>
      </c>
      <c r="N30" s="24">
        <f t="shared" si="3"/>
        <v>0</v>
      </c>
      <c r="O30" s="180">
        <v>16</v>
      </c>
      <c r="P30" s="101"/>
    </row>
    <row r="31" spans="2:16" x14ac:dyDescent="0.2">
      <c r="B31" s="6"/>
      <c r="C31" s="187">
        <v>17</v>
      </c>
      <c r="D31" s="82"/>
      <c r="E31" s="83"/>
      <c r="F31" s="84"/>
      <c r="G31" s="84"/>
      <c r="H31" s="84"/>
      <c r="I31" s="86"/>
      <c r="J31" s="90">
        <f t="shared" si="1"/>
        <v>0</v>
      </c>
      <c r="K31" s="277"/>
      <c r="L31" s="87">
        <f t="shared" si="2"/>
        <v>0</v>
      </c>
      <c r="M31" s="18">
        <f>IF(OR(F31=Konti!$D$24,F31=Konti!$D$27),0,I31*0.2)</f>
        <v>0</v>
      </c>
      <c r="N31" s="24">
        <f t="shared" si="3"/>
        <v>0</v>
      </c>
      <c r="O31" s="180">
        <v>17</v>
      </c>
      <c r="P31" s="101"/>
    </row>
    <row r="32" spans="2:16" x14ac:dyDescent="0.2">
      <c r="B32" s="6"/>
      <c r="C32" s="187">
        <v>18</v>
      </c>
      <c r="D32" s="82"/>
      <c r="E32" s="83"/>
      <c r="F32" s="84"/>
      <c r="G32" s="84"/>
      <c r="H32" s="84"/>
      <c r="I32" s="86"/>
      <c r="J32" s="90">
        <f t="shared" si="1"/>
        <v>0</v>
      </c>
      <c r="K32" s="277"/>
      <c r="L32" s="87"/>
      <c r="M32" s="18">
        <f>IF(OR(F32=Konti!$D$24,F32=Konti!$D$27),0,I32*0.2)</f>
        <v>0</v>
      </c>
      <c r="N32" s="24">
        <f t="shared" si="3"/>
        <v>0</v>
      </c>
      <c r="O32" s="180">
        <v>18</v>
      </c>
      <c r="P32" s="101"/>
    </row>
    <row r="33" spans="2:16" x14ac:dyDescent="0.2">
      <c r="B33" s="6"/>
      <c r="C33" s="187">
        <v>19</v>
      </c>
      <c r="D33" s="82"/>
      <c r="E33" s="83"/>
      <c r="F33" s="84"/>
      <c r="G33" s="84"/>
      <c r="H33" s="84"/>
      <c r="I33" s="86"/>
      <c r="J33" s="90">
        <f t="shared" si="1"/>
        <v>0</v>
      </c>
      <c r="K33" s="277"/>
      <c r="L33" s="87">
        <f t="shared" si="2"/>
        <v>0</v>
      </c>
      <c r="M33" s="18">
        <f>IF(OR(F33=Konti!$D$24,F33=Konti!$D$27),0,I33*0.2)</f>
        <v>0</v>
      </c>
      <c r="N33" s="24">
        <f t="shared" si="3"/>
        <v>0</v>
      </c>
      <c r="O33" s="180">
        <v>19</v>
      </c>
      <c r="P33" s="101"/>
    </row>
    <row r="34" spans="2:16" x14ac:dyDescent="0.2">
      <c r="B34" s="6"/>
      <c r="C34" s="187">
        <v>20</v>
      </c>
      <c r="D34" s="82"/>
      <c r="E34" s="83"/>
      <c r="F34" s="84"/>
      <c r="G34" s="84"/>
      <c r="H34" s="84"/>
      <c r="I34" s="86"/>
      <c r="J34" s="90">
        <f t="shared" si="1"/>
        <v>0</v>
      </c>
      <c r="K34" s="277"/>
      <c r="L34" s="87"/>
      <c r="M34" s="18">
        <f>IF(OR(F34=Konti!$D$24,F34=Konti!$D$27),0,I34*0.2)</f>
        <v>0</v>
      </c>
      <c r="N34" s="24">
        <f t="shared" si="3"/>
        <v>0</v>
      </c>
      <c r="O34" s="180">
        <v>20</v>
      </c>
      <c r="P34" s="101"/>
    </row>
    <row r="35" spans="2:16" x14ac:dyDescent="0.2">
      <c r="B35" s="6"/>
      <c r="C35" s="187">
        <v>21</v>
      </c>
      <c r="D35" s="82"/>
      <c r="E35" s="83"/>
      <c r="F35" s="84"/>
      <c r="G35" s="84"/>
      <c r="H35" s="84"/>
      <c r="I35" s="86"/>
      <c r="J35" s="90">
        <f t="shared" si="1"/>
        <v>0</v>
      </c>
      <c r="K35" s="277"/>
      <c r="L35" s="87">
        <f t="shared" si="2"/>
        <v>0</v>
      </c>
      <c r="M35" s="18">
        <f>IF(OR(F35=Konti!$D$24,F35=Konti!$D$27),0,I35*0.2)</f>
        <v>0</v>
      </c>
      <c r="N35" s="24">
        <f t="shared" si="3"/>
        <v>0</v>
      </c>
      <c r="O35" s="180">
        <v>21</v>
      </c>
      <c r="P35" s="101"/>
    </row>
    <row r="36" spans="2:16" x14ac:dyDescent="0.2">
      <c r="B36" s="6"/>
      <c r="C36" s="187">
        <v>22</v>
      </c>
      <c r="D36" s="82"/>
      <c r="E36" s="83"/>
      <c r="F36" s="84"/>
      <c r="G36" s="84"/>
      <c r="H36" s="84"/>
      <c r="I36" s="86"/>
      <c r="J36" s="90">
        <f t="shared" si="1"/>
        <v>0</v>
      </c>
      <c r="K36" s="277"/>
      <c r="L36" s="87"/>
      <c r="M36" s="18">
        <f>IF(OR(F36=Konti!$D$24,F36=Konti!$D$27),0,I36*0.2)</f>
        <v>0</v>
      </c>
      <c r="N36" s="24">
        <f t="shared" si="3"/>
        <v>0</v>
      </c>
      <c r="O36" s="180">
        <v>22</v>
      </c>
      <c r="P36" s="101"/>
    </row>
    <row r="37" spans="2:16" x14ac:dyDescent="0.2">
      <c r="B37" s="6"/>
      <c r="C37" s="187">
        <v>23</v>
      </c>
      <c r="D37" s="82"/>
      <c r="E37" s="83"/>
      <c r="F37" s="84"/>
      <c r="G37" s="84"/>
      <c r="H37" s="84"/>
      <c r="I37" s="86"/>
      <c r="J37" s="90">
        <f t="shared" si="1"/>
        <v>0</v>
      </c>
      <c r="K37" s="277"/>
      <c r="L37" s="87">
        <f t="shared" si="2"/>
        <v>0</v>
      </c>
      <c r="M37" s="18">
        <f>IF(OR(F37=Konti!$D$24,F37=Konti!$D$27),0,I37*0.2)</f>
        <v>0</v>
      </c>
      <c r="N37" s="24">
        <f t="shared" si="3"/>
        <v>0</v>
      </c>
      <c r="O37" s="180">
        <v>23</v>
      </c>
      <c r="P37" s="101"/>
    </row>
    <row r="38" spans="2:16" x14ac:dyDescent="0.2">
      <c r="B38" s="6"/>
      <c r="C38" s="187">
        <v>24</v>
      </c>
      <c r="D38" s="82"/>
      <c r="E38" s="83"/>
      <c r="F38" s="84"/>
      <c r="G38" s="84"/>
      <c r="H38" s="84"/>
      <c r="I38" s="86"/>
      <c r="J38" s="90">
        <f t="shared" si="1"/>
        <v>0</v>
      </c>
      <c r="K38" s="277"/>
      <c r="L38" s="87"/>
      <c r="M38" s="18">
        <f>IF(OR(F38=Konti!$D$24,F38=Konti!$D$27),0,I38*0.2)</f>
        <v>0</v>
      </c>
      <c r="N38" s="24">
        <f t="shared" si="3"/>
        <v>0</v>
      </c>
      <c r="O38" s="180">
        <v>24</v>
      </c>
      <c r="P38" s="101"/>
    </row>
    <row r="39" spans="2:16" x14ac:dyDescent="0.2">
      <c r="B39" s="6"/>
      <c r="C39" s="187">
        <v>25</v>
      </c>
      <c r="D39" s="82"/>
      <c r="E39" s="83"/>
      <c r="F39" s="84"/>
      <c r="G39" s="84"/>
      <c r="H39" s="84"/>
      <c r="I39" s="86"/>
      <c r="J39" s="90">
        <f t="shared" si="1"/>
        <v>0</v>
      </c>
      <c r="K39" s="277"/>
      <c r="L39" s="87">
        <f t="shared" si="2"/>
        <v>0</v>
      </c>
      <c r="M39" s="18">
        <f>IF(OR(F39=Konti!$D$24,F39=Konti!$D$27),0,I39*0.2)</f>
        <v>0</v>
      </c>
      <c r="N39" s="24">
        <f t="shared" si="3"/>
        <v>0</v>
      </c>
      <c r="O39" s="180">
        <v>25</v>
      </c>
      <c r="P39" s="101"/>
    </row>
    <row r="40" spans="2:16" x14ac:dyDescent="0.2">
      <c r="B40" s="6"/>
      <c r="C40" s="187">
        <v>26</v>
      </c>
      <c r="D40" s="82"/>
      <c r="E40" s="83"/>
      <c r="F40" s="84"/>
      <c r="G40" s="84"/>
      <c r="H40" s="84"/>
      <c r="I40" s="86"/>
      <c r="J40" s="90">
        <f t="shared" si="1"/>
        <v>0</v>
      </c>
      <c r="K40" s="277"/>
      <c r="L40" s="87"/>
      <c r="M40" s="18">
        <f>IF(OR(F40=Konti!$D$24,F40=Konti!$D$27),0,I40*0.2)</f>
        <v>0</v>
      </c>
      <c r="N40" s="24">
        <f t="shared" si="3"/>
        <v>0</v>
      </c>
      <c r="O40" s="180">
        <v>26</v>
      </c>
      <c r="P40" s="101"/>
    </row>
    <row r="41" spans="2:16" x14ac:dyDescent="0.2">
      <c r="B41" s="6"/>
      <c r="C41" s="187">
        <v>27</v>
      </c>
      <c r="D41" s="82"/>
      <c r="E41" s="83"/>
      <c r="F41" s="84"/>
      <c r="G41" s="84"/>
      <c r="H41" s="84"/>
      <c r="I41" s="86"/>
      <c r="J41" s="90">
        <f>I41-M41</f>
        <v>0</v>
      </c>
      <c r="K41" s="277"/>
      <c r="L41" s="87">
        <f t="shared" si="2"/>
        <v>0</v>
      </c>
      <c r="M41" s="18">
        <f>IF(OR(F41=Konti!$D$24,F41=Konti!$D$27),0,I41*0.2)</f>
        <v>0</v>
      </c>
      <c r="N41" s="24">
        <f t="shared" si="3"/>
        <v>0</v>
      </c>
      <c r="O41" s="180">
        <v>27</v>
      </c>
      <c r="P41" s="101"/>
    </row>
    <row r="42" spans="2:16" x14ac:dyDescent="0.2">
      <c r="B42" s="6"/>
      <c r="C42" s="187">
        <v>28</v>
      </c>
      <c r="D42" s="82"/>
      <c r="E42" s="83"/>
      <c r="F42" s="84"/>
      <c r="G42" s="84"/>
      <c r="H42" s="84"/>
      <c r="I42" s="86"/>
      <c r="J42" s="90">
        <f>I42-M42</f>
        <v>0</v>
      </c>
      <c r="K42" s="277"/>
      <c r="L42" s="87"/>
      <c r="M42" s="18">
        <f>IF(OR(F42=Konti!$D$24,F42=Konti!$D$27),0,I42*0.2)</f>
        <v>0</v>
      </c>
      <c r="N42" s="24">
        <f t="shared" si="3"/>
        <v>0</v>
      </c>
      <c r="O42" s="180">
        <v>28</v>
      </c>
      <c r="P42" s="101"/>
    </row>
    <row r="43" spans="2:16" x14ac:dyDescent="0.2">
      <c r="B43" s="6"/>
      <c r="C43" s="187">
        <v>29</v>
      </c>
      <c r="D43" s="82"/>
      <c r="E43" s="83"/>
      <c r="F43" s="84"/>
      <c r="G43" s="84"/>
      <c r="H43" s="84"/>
      <c r="I43" s="86"/>
      <c r="J43" s="90">
        <f t="shared" si="1"/>
        <v>0</v>
      </c>
      <c r="K43" s="277"/>
      <c r="L43" s="87">
        <f t="shared" si="2"/>
        <v>0</v>
      </c>
      <c r="M43" s="18">
        <f>IF(OR(F43=Konti!$D$24,F43=Konti!$D$27),0,I43*0.2)</f>
        <v>0</v>
      </c>
      <c r="N43" s="24">
        <f t="shared" si="3"/>
        <v>0</v>
      </c>
      <c r="O43" s="180">
        <v>29</v>
      </c>
      <c r="P43" s="101"/>
    </row>
    <row r="44" spans="2:16" x14ac:dyDescent="0.2">
      <c r="B44" s="6"/>
      <c r="C44" s="187">
        <v>30</v>
      </c>
      <c r="D44" s="82"/>
      <c r="E44" s="83"/>
      <c r="F44" s="84"/>
      <c r="G44" s="84"/>
      <c r="H44" s="84"/>
      <c r="I44" s="86"/>
      <c r="J44" s="90">
        <f t="shared" si="1"/>
        <v>0</v>
      </c>
      <c r="K44" s="277"/>
      <c r="L44" s="87"/>
      <c r="M44" s="18">
        <f>IF(OR(F44=Konti!$D$24,F44=Konti!$D$27),0,I44*0.2)</f>
        <v>0</v>
      </c>
      <c r="N44" s="24">
        <f t="shared" si="3"/>
        <v>0</v>
      </c>
      <c r="O44" s="180">
        <v>30</v>
      </c>
      <c r="P44" s="101"/>
    </row>
    <row r="45" spans="2:16" x14ac:dyDescent="0.2">
      <c r="B45" s="6"/>
      <c r="C45" s="187">
        <v>31</v>
      </c>
      <c r="D45" s="82"/>
      <c r="E45" s="83"/>
      <c r="F45" s="84"/>
      <c r="G45" s="84"/>
      <c r="H45" s="84"/>
      <c r="I45" s="86"/>
      <c r="J45" s="90">
        <f t="shared" si="1"/>
        <v>0</v>
      </c>
      <c r="K45" s="277"/>
      <c r="L45" s="87">
        <f t="shared" si="2"/>
        <v>0</v>
      </c>
      <c r="M45" s="18">
        <f>IF(OR(F45=Konti!$D$24,F45=Konti!$D$27),0,I45*0.2)</f>
        <v>0</v>
      </c>
      <c r="N45" s="24">
        <f t="shared" si="3"/>
        <v>0</v>
      </c>
      <c r="O45" s="180">
        <v>31</v>
      </c>
      <c r="P45" s="101"/>
    </row>
    <row r="46" spans="2:16" x14ac:dyDescent="0.2">
      <c r="B46" s="6"/>
      <c r="C46" s="187">
        <v>32</v>
      </c>
      <c r="D46" s="82"/>
      <c r="E46" s="83"/>
      <c r="F46" s="84"/>
      <c r="G46" s="84"/>
      <c r="H46" s="84"/>
      <c r="I46" s="86"/>
      <c r="J46" s="90">
        <f t="shared" si="1"/>
        <v>0</v>
      </c>
      <c r="K46" s="277"/>
      <c r="L46" s="87"/>
      <c r="M46" s="18">
        <f>IF(OR(F46=Konti!$D$24,F46=Konti!$D$27),0,I46*0.2)</f>
        <v>0</v>
      </c>
      <c r="N46" s="24">
        <f t="shared" si="3"/>
        <v>0</v>
      </c>
      <c r="O46" s="180">
        <v>32</v>
      </c>
      <c r="P46" s="101"/>
    </row>
    <row r="47" spans="2:16" x14ac:dyDescent="0.2">
      <c r="B47" s="6"/>
      <c r="C47" s="187">
        <v>33</v>
      </c>
      <c r="D47" s="82"/>
      <c r="E47" s="83"/>
      <c r="F47" s="84"/>
      <c r="G47" s="84"/>
      <c r="H47" s="84"/>
      <c r="I47" s="86"/>
      <c r="J47" s="90">
        <f t="shared" si="1"/>
        <v>0</v>
      </c>
      <c r="K47" s="277"/>
      <c r="L47" s="87">
        <f t="shared" si="2"/>
        <v>0</v>
      </c>
      <c r="M47" s="18">
        <f>IF(OR(F47=Konti!$D$24,F47=Konti!$D$27),0,I47*0.2)</f>
        <v>0</v>
      </c>
      <c r="N47" s="24">
        <f t="shared" si="3"/>
        <v>0</v>
      </c>
      <c r="O47" s="180">
        <v>33</v>
      </c>
      <c r="P47" s="101"/>
    </row>
    <row r="48" spans="2:16" x14ac:dyDescent="0.2">
      <c r="B48" s="6"/>
      <c r="C48" s="187">
        <v>34</v>
      </c>
      <c r="D48" s="82"/>
      <c r="E48" s="83"/>
      <c r="F48" s="84"/>
      <c r="G48" s="84"/>
      <c r="H48" s="84"/>
      <c r="I48" s="86"/>
      <c r="J48" s="90">
        <f t="shared" si="1"/>
        <v>0</v>
      </c>
      <c r="K48" s="277"/>
      <c r="L48" s="87"/>
      <c r="M48" s="18">
        <f>IF(OR(F48=Konti!$D$24,F48=Konti!$D$27),0,I48*0.2)</f>
        <v>0</v>
      </c>
      <c r="N48" s="24">
        <f t="shared" si="3"/>
        <v>0</v>
      </c>
      <c r="O48" s="180">
        <v>34</v>
      </c>
      <c r="P48" s="101"/>
    </row>
    <row r="49" spans="1:17" x14ac:dyDescent="0.2">
      <c r="B49" s="6"/>
      <c r="C49" s="187">
        <v>35</v>
      </c>
      <c r="D49" s="82"/>
      <c r="E49" s="83"/>
      <c r="F49" s="84"/>
      <c r="G49" s="84"/>
      <c r="H49" s="84"/>
      <c r="I49" s="86"/>
      <c r="J49" s="90">
        <f t="shared" si="1"/>
        <v>0</v>
      </c>
      <c r="K49" s="277"/>
      <c r="L49" s="87">
        <f t="shared" si="2"/>
        <v>0</v>
      </c>
      <c r="M49" s="18">
        <f>IF(OR(F49=Konti!$D$24,F49=Konti!$D$27),0,I49*0.2)</f>
        <v>0</v>
      </c>
      <c r="N49" s="24">
        <f t="shared" si="3"/>
        <v>0</v>
      </c>
      <c r="O49" s="180">
        <v>35</v>
      </c>
      <c r="P49" s="101"/>
    </row>
    <row r="50" spans="1:17" x14ac:dyDescent="0.2">
      <c r="B50" s="6"/>
      <c r="C50" s="187">
        <v>36</v>
      </c>
      <c r="D50" s="82"/>
      <c r="E50" s="83"/>
      <c r="F50" s="84"/>
      <c r="G50" s="84"/>
      <c r="H50" s="84"/>
      <c r="I50" s="86"/>
      <c r="J50" s="90">
        <f t="shared" si="1"/>
        <v>0</v>
      </c>
      <c r="K50" s="277"/>
      <c r="L50" s="87"/>
      <c r="M50" s="18">
        <f>IF(OR(F50=Konti!$D$24,F50=Konti!$D$27),0,I50*0.2)</f>
        <v>0</v>
      </c>
      <c r="N50" s="24">
        <f t="shared" si="3"/>
        <v>0</v>
      </c>
      <c r="O50" s="180">
        <v>36</v>
      </c>
      <c r="P50" s="101"/>
    </row>
    <row r="51" spans="1:17" x14ac:dyDescent="0.2">
      <c r="B51" s="6"/>
      <c r="C51" s="187">
        <v>37</v>
      </c>
      <c r="D51" s="82"/>
      <c r="E51" s="83"/>
      <c r="F51" s="84"/>
      <c r="G51" s="84"/>
      <c r="H51" s="84"/>
      <c r="I51" s="86"/>
      <c r="J51" s="90">
        <f t="shared" si="1"/>
        <v>0</v>
      </c>
      <c r="K51" s="277"/>
      <c r="L51" s="87">
        <f t="shared" si="2"/>
        <v>0</v>
      </c>
      <c r="M51" s="18">
        <f>IF(OR(F51=Konti!$D$24,F51=Konti!$D$27),0,I51*0.2)</f>
        <v>0</v>
      </c>
      <c r="N51" s="24">
        <f t="shared" si="3"/>
        <v>0</v>
      </c>
      <c r="O51" s="180">
        <v>37</v>
      </c>
      <c r="P51" s="101"/>
    </row>
    <row r="52" spans="1:17" x14ac:dyDescent="0.2">
      <c r="B52" s="6"/>
      <c r="C52" s="187">
        <v>38</v>
      </c>
      <c r="D52" s="82"/>
      <c r="E52" s="83"/>
      <c r="F52" s="84"/>
      <c r="G52" s="84"/>
      <c r="H52" s="84"/>
      <c r="I52" s="86"/>
      <c r="J52" s="90">
        <f t="shared" si="1"/>
        <v>0</v>
      </c>
      <c r="K52" s="277"/>
      <c r="L52" s="87"/>
      <c r="M52" s="18">
        <f>IF(OR(F52=Konti!$D$24,F52=Konti!$D$27),0,I52*0.2)</f>
        <v>0</v>
      </c>
      <c r="N52" s="24">
        <f t="shared" si="3"/>
        <v>0</v>
      </c>
      <c r="O52" s="180">
        <v>38</v>
      </c>
      <c r="P52" s="101"/>
    </row>
    <row r="53" spans="1:17" x14ac:dyDescent="0.2">
      <c r="B53" s="6"/>
      <c r="C53" s="187">
        <v>39</v>
      </c>
      <c r="D53" s="82"/>
      <c r="E53" s="83"/>
      <c r="F53" s="84"/>
      <c r="G53" s="84"/>
      <c r="H53" s="84"/>
      <c r="I53" s="86"/>
      <c r="J53" s="90">
        <f t="shared" si="1"/>
        <v>0</v>
      </c>
      <c r="K53" s="277"/>
      <c r="L53" s="87">
        <f t="shared" si="2"/>
        <v>0</v>
      </c>
      <c r="M53" s="18">
        <f>IF(OR(F53=Konti!$D$24,F53=Konti!$D$27),0,I53*0.2)</f>
        <v>0</v>
      </c>
      <c r="N53" s="24">
        <f t="shared" si="3"/>
        <v>0</v>
      </c>
      <c r="O53" s="180">
        <v>39</v>
      </c>
      <c r="P53" s="101"/>
    </row>
    <row r="54" spans="1:17" x14ac:dyDescent="0.2">
      <c r="B54" s="6"/>
      <c r="C54" s="187">
        <v>40</v>
      </c>
      <c r="D54" s="82"/>
      <c r="E54" s="83"/>
      <c r="F54" s="84"/>
      <c r="G54" s="84"/>
      <c r="H54" s="84"/>
      <c r="I54" s="86"/>
      <c r="J54" s="90">
        <f t="shared" si="1"/>
        <v>0</v>
      </c>
      <c r="K54" s="277"/>
      <c r="L54" s="87"/>
      <c r="M54" s="18">
        <f>IF(OR(F54=Konti!$D$24,F54=Konti!$D$27),0,I54*0.2)</f>
        <v>0</v>
      </c>
      <c r="N54" s="24">
        <f t="shared" si="3"/>
        <v>0</v>
      </c>
      <c r="O54" s="180">
        <v>40</v>
      </c>
      <c r="P54" s="101"/>
    </row>
    <row r="55" spans="1:17" x14ac:dyDescent="0.2">
      <c r="B55" s="6"/>
      <c r="C55" s="187">
        <v>41</v>
      </c>
      <c r="D55" s="82"/>
      <c r="E55" s="83"/>
      <c r="F55" s="84"/>
      <c r="G55" s="84"/>
      <c r="H55" s="84"/>
      <c r="I55" s="86"/>
      <c r="J55" s="90">
        <f t="shared" si="1"/>
        <v>0</v>
      </c>
      <c r="K55" s="277"/>
      <c r="L55" s="87">
        <f t="shared" si="2"/>
        <v>0</v>
      </c>
      <c r="M55" s="18">
        <f>IF(OR(F55=Konti!$D$24,F55=Konti!$D$27),0,I55*0.2)</f>
        <v>0</v>
      </c>
      <c r="N55" s="24">
        <f t="shared" si="3"/>
        <v>0</v>
      </c>
      <c r="O55" s="180">
        <v>41</v>
      </c>
      <c r="P55" s="101"/>
    </row>
    <row r="56" spans="1:17" x14ac:dyDescent="0.2">
      <c r="B56" s="6"/>
      <c r="C56" s="187">
        <v>42</v>
      </c>
      <c r="D56" s="82"/>
      <c r="E56" s="83"/>
      <c r="F56" s="84"/>
      <c r="G56" s="84"/>
      <c r="H56" s="84"/>
      <c r="I56" s="86"/>
      <c r="J56" s="90">
        <f t="shared" si="1"/>
        <v>0</v>
      </c>
      <c r="K56" s="277"/>
      <c r="L56" s="87"/>
      <c r="M56" s="18">
        <f>IF(OR(F56=Konti!$D$24,F56=Konti!$D$27),0,I56*0.2)</f>
        <v>0</v>
      </c>
      <c r="N56" s="24">
        <f t="shared" si="3"/>
        <v>0</v>
      </c>
      <c r="O56" s="180">
        <v>42</v>
      </c>
      <c r="P56" s="101"/>
    </row>
    <row r="57" spans="1:17" x14ac:dyDescent="0.2">
      <c r="B57" s="6"/>
      <c r="C57" s="187">
        <v>43</v>
      </c>
      <c r="D57" s="82"/>
      <c r="E57" s="83"/>
      <c r="F57" s="84"/>
      <c r="G57" s="84"/>
      <c r="H57" s="84"/>
      <c r="I57" s="86"/>
      <c r="J57" s="90">
        <f t="shared" si="1"/>
        <v>0</v>
      </c>
      <c r="K57" s="277"/>
      <c r="L57" s="87">
        <f t="shared" si="2"/>
        <v>0</v>
      </c>
      <c r="M57" s="18">
        <f>IF(OR(F57=Konti!$D$24,F57=Konti!$D$27),0,I57*0.2)</f>
        <v>0</v>
      </c>
      <c r="N57" s="24">
        <f t="shared" si="3"/>
        <v>0</v>
      </c>
      <c r="O57" s="180">
        <v>43</v>
      </c>
      <c r="P57" s="101"/>
    </row>
    <row r="58" spans="1:17" x14ac:dyDescent="0.2">
      <c r="B58" s="6"/>
      <c r="C58" s="320"/>
      <c r="D58" s="345"/>
      <c r="E58" s="362"/>
      <c r="F58" s="347"/>
      <c r="G58" s="347"/>
      <c r="H58" s="347"/>
      <c r="I58" s="348"/>
      <c r="J58" s="363"/>
      <c r="K58" s="349"/>
      <c r="L58" s="354"/>
      <c r="M58" s="18"/>
      <c r="N58" s="24"/>
      <c r="O58" s="355"/>
      <c r="P58" s="101"/>
    </row>
    <row r="59" spans="1:17" x14ac:dyDescent="0.2">
      <c r="A59" s="139"/>
      <c r="B59" s="6"/>
      <c r="C59" s="356"/>
      <c r="D59" s="357"/>
      <c r="E59" s="358"/>
      <c r="F59" s="358"/>
      <c r="G59" s="358"/>
      <c r="H59" s="359">
        <f t="shared" ref="H59:N59" si="4">SUM(H15:H58)</f>
        <v>0</v>
      </c>
      <c r="I59" s="360">
        <f t="shared" si="4"/>
        <v>0</v>
      </c>
      <c r="J59" s="248">
        <f t="shared" si="4"/>
        <v>0</v>
      </c>
      <c r="K59" s="360">
        <f t="shared" si="4"/>
        <v>0</v>
      </c>
      <c r="L59" s="360">
        <f t="shared" si="4"/>
        <v>0</v>
      </c>
      <c r="M59" s="360">
        <f t="shared" si="4"/>
        <v>0</v>
      </c>
      <c r="N59" s="360">
        <f t="shared" si="4"/>
        <v>0</v>
      </c>
      <c r="O59" s="361"/>
      <c r="P59" s="101"/>
    </row>
    <row r="60" spans="1:17" ht="13.5" thickBot="1" x14ac:dyDescent="0.25">
      <c r="A60" s="139"/>
      <c r="B60" s="6"/>
      <c r="C60" s="2"/>
      <c r="D60" s="107"/>
      <c r="E60" s="108"/>
      <c r="F60" s="109"/>
      <c r="G60" s="109"/>
      <c r="H60" s="109"/>
      <c r="I60" s="14"/>
      <c r="J60" s="30"/>
      <c r="K60" s="50"/>
      <c r="L60" s="50"/>
      <c r="M60" s="14"/>
      <c r="N60" s="14"/>
      <c r="O60" s="132"/>
      <c r="P60" s="59"/>
    </row>
    <row r="61" spans="1:17" x14ac:dyDescent="0.2">
      <c r="A61" s="139"/>
      <c r="B61" s="6"/>
      <c r="C61" s="202"/>
      <c r="D61" s="204" t="s">
        <v>32</v>
      </c>
      <c r="E61" s="33"/>
      <c r="F61" s="36"/>
      <c r="G61" s="14"/>
      <c r="H61" s="14"/>
      <c r="I61" s="50"/>
      <c r="J61" s="30"/>
      <c r="K61" s="50"/>
      <c r="L61" s="50"/>
      <c r="M61" s="14"/>
      <c r="N61" s="14"/>
      <c r="O61" s="14"/>
      <c r="P61" s="101"/>
    </row>
    <row r="62" spans="1:17" x14ac:dyDescent="0.2">
      <c r="A62" s="139"/>
      <c r="B62" s="6"/>
      <c r="C62" s="205"/>
      <c r="D62" s="51" t="s">
        <v>71</v>
      </c>
      <c r="E62" s="51"/>
      <c r="F62" s="54"/>
      <c r="G62" s="14"/>
      <c r="H62" s="14"/>
      <c r="I62" s="50"/>
      <c r="J62" s="50"/>
      <c r="K62" s="30"/>
      <c r="L62" s="30"/>
      <c r="M62" s="14"/>
      <c r="N62" s="14"/>
      <c r="O62" s="14"/>
      <c r="P62" s="101"/>
    </row>
    <row r="63" spans="1:17" x14ac:dyDescent="0.2">
      <c r="A63" s="139"/>
      <c r="B63" s="6"/>
      <c r="C63" s="206"/>
      <c r="D63" s="52" t="s">
        <v>72</v>
      </c>
      <c r="E63" s="52"/>
      <c r="F63" s="56"/>
      <c r="G63" s="14"/>
      <c r="H63" s="14"/>
      <c r="I63" s="50"/>
      <c r="J63" s="50"/>
      <c r="K63" s="50"/>
      <c r="L63" s="50"/>
      <c r="M63" s="14"/>
      <c r="N63" s="14"/>
      <c r="O63" s="14"/>
      <c r="P63" s="101"/>
      <c r="Q63" s="139"/>
    </row>
    <row r="64" spans="1:17" x14ac:dyDescent="0.2">
      <c r="A64" s="139"/>
      <c r="B64" s="6"/>
      <c r="C64" s="206"/>
      <c r="D64" s="13" t="s">
        <v>73</v>
      </c>
      <c r="E64" s="13"/>
      <c r="F64" s="10"/>
      <c r="G64" s="14"/>
      <c r="H64" s="14"/>
      <c r="I64" s="14"/>
      <c r="J64" s="30"/>
      <c r="K64" s="50"/>
      <c r="L64" s="50"/>
      <c r="M64" s="14"/>
      <c r="N64" s="14"/>
      <c r="O64" s="14"/>
      <c r="P64" s="101"/>
    </row>
    <row r="65" spans="1:16" x14ac:dyDescent="0.2">
      <c r="A65" s="139"/>
      <c r="B65" s="6"/>
      <c r="C65" s="206"/>
      <c r="D65" s="13" t="s">
        <v>30</v>
      </c>
      <c r="E65" s="13"/>
      <c r="F65" s="10"/>
      <c r="G65" s="14"/>
      <c r="H65" s="14"/>
      <c r="I65" s="14"/>
      <c r="J65" s="30"/>
      <c r="K65" s="50"/>
      <c r="L65" s="14"/>
      <c r="M65" s="14"/>
      <c r="N65" s="14"/>
      <c r="O65" s="14"/>
      <c r="P65" s="101"/>
    </row>
    <row r="66" spans="1:16" ht="13.5" thickBot="1" x14ac:dyDescent="0.25">
      <c r="A66" s="139"/>
      <c r="B66" s="137"/>
      <c r="C66" s="216"/>
      <c r="D66" s="58" t="s">
        <v>31</v>
      </c>
      <c r="E66" s="58"/>
      <c r="F66" s="11"/>
      <c r="G66" s="14"/>
      <c r="H66" s="14"/>
      <c r="I66" s="50"/>
      <c r="J66" s="30"/>
      <c r="K66" s="50"/>
      <c r="L66" s="14"/>
      <c r="M66" s="14"/>
      <c r="N66" s="14"/>
      <c r="O66" s="14"/>
      <c r="P66" s="101"/>
    </row>
    <row r="67" spans="1:16" ht="13.5" thickBot="1" x14ac:dyDescent="0.25">
      <c r="A67" s="139"/>
      <c r="B67" s="141"/>
      <c r="C67" s="142"/>
      <c r="D67" s="60"/>
      <c r="E67" s="60"/>
      <c r="F67" s="60"/>
      <c r="G67" s="60"/>
      <c r="H67" s="60"/>
      <c r="I67" s="142"/>
      <c r="J67" s="142"/>
      <c r="K67" s="9"/>
      <c r="L67" s="9"/>
      <c r="M67" s="9"/>
      <c r="N67" s="9"/>
      <c r="O67" s="9"/>
      <c r="P67" s="208"/>
    </row>
    <row r="68" spans="1:16" x14ac:dyDescent="0.2">
      <c r="A68" s="139"/>
      <c r="B68" s="139"/>
      <c r="C68" s="139"/>
      <c r="D68" s="122"/>
      <c r="E68" s="122"/>
      <c r="F68" s="122"/>
      <c r="G68" s="122"/>
      <c r="H68" s="122"/>
      <c r="I68" s="123"/>
      <c r="J68" s="123"/>
      <c r="K68" s="121"/>
      <c r="L68" s="121"/>
      <c r="M68" s="121"/>
      <c r="N68" s="121"/>
    </row>
    <row r="69" spans="1:16" x14ac:dyDescent="0.2">
      <c r="B69" s="139"/>
      <c r="C69" s="139"/>
      <c r="D69" s="123"/>
      <c r="E69" s="123"/>
      <c r="F69" s="123"/>
      <c r="G69" s="123"/>
      <c r="H69" s="123"/>
      <c r="I69" s="139"/>
      <c r="J69" s="139"/>
    </row>
    <row r="70" spans="1:16" x14ac:dyDescent="0.2">
      <c r="B70" s="139"/>
      <c r="C70" s="139"/>
      <c r="D70" s="123"/>
      <c r="E70" s="123"/>
      <c r="F70" s="123"/>
      <c r="G70" s="123"/>
      <c r="H70" s="123"/>
      <c r="I70" s="139"/>
      <c r="J70" s="139"/>
    </row>
    <row r="71" spans="1:16" x14ac:dyDescent="0.2">
      <c r="B71" s="139"/>
      <c r="C71" s="139"/>
      <c r="D71" s="139"/>
      <c r="E71" s="139"/>
      <c r="F71" s="139"/>
      <c r="G71" s="139"/>
      <c r="H71" s="139"/>
      <c r="I71" s="139"/>
      <c r="J71" s="139"/>
    </row>
    <row r="76" spans="1:16" x14ac:dyDescent="0.2">
      <c r="I76" s="121"/>
    </row>
    <row r="77" spans="1:16" x14ac:dyDescent="0.2">
      <c r="I77" s="121"/>
      <c r="J77" s="121"/>
      <c r="K77" s="121"/>
      <c r="L77" s="121"/>
      <c r="M77" s="121"/>
      <c r="N77" s="121"/>
    </row>
    <row r="78" spans="1:16" x14ac:dyDescent="0.2">
      <c r="I78" s="121"/>
      <c r="J78" s="121"/>
      <c r="K78" s="121"/>
      <c r="L78" s="121"/>
      <c r="M78" s="121"/>
      <c r="N78" s="121"/>
    </row>
    <row r="79" spans="1:16" x14ac:dyDescent="0.2">
      <c r="I79" s="121"/>
      <c r="J79" s="121"/>
      <c r="K79" s="121"/>
      <c r="L79" s="121"/>
      <c r="M79" s="121"/>
      <c r="N79" s="121"/>
    </row>
    <row r="80" spans="1:16" x14ac:dyDescent="0.2">
      <c r="I80" s="121"/>
      <c r="J80" s="121"/>
      <c r="K80" s="121"/>
      <c r="L80" s="121"/>
      <c r="M80" s="121"/>
      <c r="N80" s="121"/>
    </row>
    <row r="81" spans="9:14" x14ac:dyDescent="0.2">
      <c r="I81" s="121"/>
      <c r="J81" s="121"/>
      <c r="K81" s="121"/>
      <c r="L81" s="121"/>
      <c r="M81" s="121"/>
      <c r="N81" s="121"/>
    </row>
    <row r="82" spans="9:14" x14ac:dyDescent="0.2">
      <c r="I82" s="121"/>
      <c r="J82" s="121"/>
      <c r="K82" s="121"/>
      <c r="L82" s="130"/>
      <c r="M82" s="121"/>
      <c r="N82" s="121"/>
    </row>
    <row r="83" spans="9:14" x14ac:dyDescent="0.2">
      <c r="I83" s="121"/>
      <c r="J83" s="121"/>
      <c r="K83" s="121"/>
      <c r="L83" s="130"/>
      <c r="M83" s="130"/>
      <c r="N83" s="121"/>
    </row>
    <row r="84" spans="9:14" x14ac:dyDescent="0.2">
      <c r="I84" s="121"/>
      <c r="J84" s="121"/>
      <c r="K84" s="121"/>
      <c r="L84" s="130"/>
      <c r="M84" s="130"/>
      <c r="N84" s="121"/>
    </row>
    <row r="85" spans="9:14" x14ac:dyDescent="0.2">
      <c r="I85" s="121"/>
      <c r="J85" s="121"/>
      <c r="K85" s="121"/>
      <c r="L85" s="130"/>
      <c r="M85" s="130"/>
      <c r="N85" s="121"/>
    </row>
    <row r="86" spans="9:14" x14ac:dyDescent="0.2">
      <c r="I86" s="121"/>
      <c r="J86" s="121"/>
      <c r="K86" s="121"/>
      <c r="L86" s="130"/>
      <c r="M86" s="130"/>
      <c r="N86" s="121"/>
    </row>
    <row r="87" spans="9:14" x14ac:dyDescent="0.2">
      <c r="I87" s="121"/>
      <c r="J87" s="121"/>
      <c r="K87" s="121"/>
      <c r="L87" s="130"/>
      <c r="M87" s="130"/>
      <c r="N87" s="121"/>
    </row>
    <row r="88" spans="9:14" x14ac:dyDescent="0.2">
      <c r="I88" s="121"/>
      <c r="J88" s="121"/>
      <c r="K88" s="121"/>
      <c r="L88" s="130"/>
      <c r="M88" s="130"/>
      <c r="N88" s="121"/>
    </row>
    <row r="89" spans="9:14" x14ac:dyDescent="0.2">
      <c r="I89" s="121"/>
      <c r="J89" s="121"/>
      <c r="K89" s="121"/>
      <c r="L89" s="131"/>
      <c r="M89" s="130"/>
      <c r="N89" s="121"/>
    </row>
    <row r="90" spans="9:14" x14ac:dyDescent="0.2">
      <c r="I90" s="121"/>
      <c r="J90" s="121"/>
      <c r="K90" s="121"/>
      <c r="L90" s="130"/>
      <c r="M90" s="131"/>
      <c r="N90" s="121"/>
    </row>
    <row r="91" spans="9:14" x14ac:dyDescent="0.2">
      <c r="I91" s="121"/>
      <c r="J91" s="121"/>
      <c r="K91" s="121"/>
      <c r="L91" s="130"/>
      <c r="M91" s="130"/>
      <c r="N91" s="121"/>
    </row>
    <row r="92" spans="9:14" x14ac:dyDescent="0.2">
      <c r="J92" s="121"/>
      <c r="K92" s="121"/>
      <c r="L92" s="121"/>
      <c r="M92" s="121"/>
      <c r="N92" s="121"/>
    </row>
  </sheetData>
  <dataConsolidate/>
  <phoneticPr fontId="0" type="noConversion"/>
  <dataValidations count="2">
    <dataValidation type="list" allowBlank="1" showInputMessage="1" showErrorMessage="1" sqref="G15:G58" xr:uid="{00000000-0002-0000-0500-000000000000}">
      <formula1>Lagerstyring</formula1>
    </dataValidation>
    <dataValidation type="list" errorStyle="information" allowBlank="1" showInputMessage="1" showErrorMessage="1" errorTitle="Vælg Konto" error="Du skal vælge en af de konti du har i kontooversigten. Mangler du en konto, kan du ændre i eksisterende konti eller lave en ny under fanebladet &quot;Konti&quot;." promptTitle="Kontoovesigt" prompt="Vælg her den konto du vil knytte posteringen til. " sqref="F15:F58" xr:uid="{00000000-0002-0000-0500-000001000000}">
      <formula1>Kontooversigt</formula1>
    </dataValidation>
  </dataValidations>
  <pageMargins left="0.75" right="0.75" top="1" bottom="1" header="0.5" footer="0.5"/>
  <pageSetup orientation="portrait" horizontalDpi="300" verticalDpi="300"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5">
    <tabColor indexed="13"/>
  </sheetPr>
  <dimension ref="A1:S115"/>
  <sheetViews>
    <sheetView showZeros="0" zoomScale="80" zoomScaleNormal="80" zoomScalePageLayoutView="120" workbookViewId="0">
      <selection activeCell="D43" sqref="D43"/>
    </sheetView>
  </sheetViews>
  <sheetFormatPr defaultColWidth="17.42578125" defaultRowHeight="12.75" x14ac:dyDescent="0.2"/>
  <cols>
    <col min="1" max="2" width="3.42578125" style="124" customWidth="1"/>
    <col min="3" max="3" width="3.85546875" style="124" customWidth="1"/>
    <col min="4" max="4" width="13.42578125" style="124" customWidth="1"/>
    <col min="5" max="5" width="10.5703125" style="124" customWidth="1"/>
    <col min="6" max="6" width="28" style="124" customWidth="1"/>
    <col min="7" max="7" width="17.42578125" style="124" customWidth="1"/>
    <col min="8" max="8" width="8.42578125" style="124" customWidth="1"/>
    <col min="9" max="14" width="17.42578125" style="124" customWidth="1"/>
    <col min="15" max="15" width="3.85546875" style="124" customWidth="1"/>
    <col min="16" max="16" width="2.5703125" style="124" customWidth="1"/>
    <col min="17" max="17" width="13.42578125" style="124" bestFit="1" customWidth="1"/>
    <col min="18" max="18" width="11.42578125" style="124" bestFit="1" customWidth="1"/>
    <col min="19" max="16384" width="17.42578125" style="124"/>
  </cols>
  <sheetData>
    <row r="1" spans="2:19" ht="13.5" thickBot="1" x14ac:dyDescent="0.25"/>
    <row r="2" spans="2:19" ht="9.75" customHeight="1" thickBot="1" x14ac:dyDescent="0.25">
      <c r="B2" s="119"/>
      <c r="C2" s="4"/>
      <c r="D2" s="4"/>
      <c r="E2" s="4"/>
      <c r="F2" s="4"/>
      <c r="G2" s="4"/>
      <c r="H2" s="4"/>
      <c r="I2" s="4"/>
      <c r="J2" s="4"/>
      <c r="K2" s="4"/>
      <c r="L2" s="4"/>
      <c r="M2" s="4"/>
      <c r="N2" s="4"/>
      <c r="O2" s="4"/>
      <c r="P2" s="5"/>
    </row>
    <row r="3" spans="2:19" ht="18" x14ac:dyDescent="0.25">
      <c r="B3" s="6"/>
      <c r="C3" s="203"/>
      <c r="D3" s="209" t="s">
        <v>79</v>
      </c>
      <c r="E3" s="161"/>
      <c r="F3" s="162"/>
      <c r="G3" s="153"/>
      <c r="H3" s="153"/>
      <c r="I3" s="2"/>
      <c r="J3" s="2"/>
      <c r="K3" s="2"/>
      <c r="L3" s="2"/>
      <c r="M3" s="2"/>
      <c r="N3" s="2"/>
      <c r="O3" s="2"/>
      <c r="P3" s="7"/>
    </row>
    <row r="4" spans="2:19" x14ac:dyDescent="0.2">
      <c r="B4" s="6"/>
      <c r="C4" s="170"/>
      <c r="D4" s="210" t="s">
        <v>78</v>
      </c>
      <c r="E4" s="93"/>
      <c r="F4" s="220">
        <f>IF(F11&gt;0,(#REF!-#REF!)/ABS(#REF!),0)</f>
        <v>0</v>
      </c>
      <c r="G4" s="30"/>
      <c r="H4" s="30"/>
      <c r="I4" s="2"/>
      <c r="J4" s="2"/>
      <c r="K4" s="2"/>
      <c r="L4" s="2"/>
      <c r="M4" s="2"/>
      <c r="N4" s="2"/>
      <c r="O4" s="2"/>
      <c r="P4" s="7"/>
    </row>
    <row r="5" spans="2:19" x14ac:dyDescent="0.2">
      <c r="B5" s="6"/>
      <c r="C5" s="170"/>
      <c r="D5" s="211" t="s">
        <v>0</v>
      </c>
      <c r="E5" s="66"/>
      <c r="F5" s="49">
        <f>SUM(L13)</f>
        <v>0</v>
      </c>
      <c r="G5" s="103"/>
      <c r="H5" s="103"/>
      <c r="I5" s="2"/>
      <c r="J5" s="2"/>
      <c r="K5" s="2"/>
      <c r="L5" s="2"/>
      <c r="M5" s="2"/>
      <c r="N5" s="2"/>
      <c r="O5" s="132"/>
      <c r="P5" s="59"/>
    </row>
    <row r="6" spans="2:19" x14ac:dyDescent="0.2">
      <c r="B6" s="6"/>
      <c r="C6" s="170"/>
      <c r="D6" s="211" t="s">
        <v>51</v>
      </c>
      <c r="E6" s="66"/>
      <c r="F6" s="46">
        <f>SUM(J13)</f>
        <v>0</v>
      </c>
      <c r="G6" s="30"/>
      <c r="H6" s="30"/>
      <c r="I6" s="2"/>
      <c r="J6" s="2"/>
      <c r="K6" s="2"/>
      <c r="L6" s="2"/>
      <c r="M6" s="2"/>
      <c r="N6" s="2"/>
      <c r="O6" s="132"/>
      <c r="P6" s="59"/>
      <c r="Q6" s="126"/>
      <c r="R6" s="126"/>
      <c r="S6" s="126"/>
    </row>
    <row r="7" spans="2:19" x14ac:dyDescent="0.2">
      <c r="B7" s="6"/>
      <c r="C7" s="170"/>
      <c r="D7" s="211" t="s">
        <v>17</v>
      </c>
      <c r="E7" s="43"/>
      <c r="F7" s="47">
        <f>SUM(F5-F6)</f>
        <v>0</v>
      </c>
      <c r="G7" s="30"/>
      <c r="H7" s="30"/>
      <c r="I7" s="2"/>
      <c r="J7" s="2"/>
      <c r="K7" s="2"/>
      <c r="L7" s="2"/>
      <c r="M7" s="2"/>
      <c r="N7" s="2"/>
      <c r="O7" s="132"/>
      <c r="P7" s="59"/>
      <c r="Q7" s="127"/>
    </row>
    <row r="8" spans="2:19" x14ac:dyDescent="0.2">
      <c r="B8" s="6"/>
      <c r="C8" s="170"/>
      <c r="D8" s="212" t="s">
        <v>3</v>
      </c>
      <c r="E8" s="43"/>
      <c r="F8" s="48">
        <f>SUM(M13)</f>
        <v>0</v>
      </c>
      <c r="G8" s="30"/>
      <c r="H8" s="30"/>
      <c r="I8" s="2"/>
      <c r="J8" s="2"/>
      <c r="K8" s="2"/>
      <c r="L8" s="2"/>
      <c r="M8" s="2"/>
      <c r="N8" s="2"/>
      <c r="O8" s="132"/>
      <c r="P8" s="59"/>
      <c r="Q8" s="127"/>
    </row>
    <row r="9" spans="2:19" x14ac:dyDescent="0.2">
      <c r="B9" s="6"/>
      <c r="C9" s="170"/>
      <c r="D9" s="213" t="s">
        <v>4</v>
      </c>
      <c r="E9" s="44"/>
      <c r="F9" s="48">
        <f>SUM(N13)</f>
        <v>0</v>
      </c>
      <c r="G9" s="30"/>
      <c r="H9" s="30"/>
      <c r="I9" s="2"/>
      <c r="J9" s="2"/>
      <c r="K9" s="2"/>
      <c r="L9" s="2"/>
      <c r="M9" s="2"/>
      <c r="N9" s="2"/>
      <c r="O9" s="132"/>
      <c r="P9" s="59"/>
      <c r="Q9" s="128"/>
      <c r="R9" s="129"/>
    </row>
    <row r="10" spans="2:19" x14ac:dyDescent="0.2">
      <c r="B10" s="6"/>
      <c r="C10" s="170"/>
      <c r="D10" s="213" t="s">
        <v>2</v>
      </c>
      <c r="E10" s="44"/>
      <c r="F10" s="48">
        <f>SUM(F8-F9)</f>
        <v>0</v>
      </c>
      <c r="G10" s="30"/>
      <c r="H10" s="30"/>
      <c r="I10" s="2"/>
      <c r="J10" s="2"/>
      <c r="K10" s="2"/>
      <c r="L10" s="2"/>
      <c r="M10" s="2"/>
      <c r="N10" s="2"/>
      <c r="O10" s="132"/>
      <c r="P10" s="59"/>
    </row>
    <row r="11" spans="2:19" ht="13.5" thickBot="1" x14ac:dyDescent="0.25">
      <c r="B11" s="6"/>
      <c r="C11" s="172"/>
      <c r="D11" s="214" t="s">
        <v>80</v>
      </c>
      <c r="E11" s="45"/>
      <c r="F11" s="111">
        <f>COUNTA(D15:D75)</f>
        <v>0</v>
      </c>
      <c r="G11" s="110"/>
      <c r="H11" s="110"/>
      <c r="I11" s="2"/>
      <c r="J11" s="2"/>
      <c r="K11" s="2"/>
      <c r="L11" s="2"/>
      <c r="M11" s="2"/>
      <c r="N11" s="2"/>
      <c r="O11" s="132"/>
      <c r="P11" s="59"/>
    </row>
    <row r="12" spans="2:19" ht="13.5" thickBot="1" x14ac:dyDescent="0.25">
      <c r="B12" s="6"/>
      <c r="C12" s="2"/>
      <c r="D12" s="50"/>
      <c r="E12" s="50"/>
      <c r="F12" s="110"/>
      <c r="G12" s="110"/>
      <c r="H12" s="110"/>
      <c r="I12" s="2"/>
      <c r="J12" s="2"/>
      <c r="K12" s="2"/>
      <c r="L12" s="2"/>
      <c r="M12" s="2"/>
      <c r="N12" s="2"/>
      <c r="O12" s="132"/>
      <c r="P12" s="59"/>
    </row>
    <row r="13" spans="2:19" x14ac:dyDescent="0.2">
      <c r="B13" s="6"/>
      <c r="C13" s="176"/>
      <c r="D13" s="175"/>
      <c r="E13" s="33"/>
      <c r="F13" s="117"/>
      <c r="G13" s="117"/>
      <c r="H13" s="117">
        <f t="shared" ref="H13:N13" si="0">SUM(H15:H75)</f>
        <v>0</v>
      </c>
      <c r="I13" s="116">
        <f t="shared" si="0"/>
        <v>0</v>
      </c>
      <c r="J13" s="116">
        <f t="shared" si="0"/>
        <v>0</v>
      </c>
      <c r="K13" s="116">
        <f t="shared" si="0"/>
        <v>0</v>
      </c>
      <c r="L13" s="116">
        <f t="shared" si="0"/>
        <v>0</v>
      </c>
      <c r="M13" s="116">
        <f t="shared" si="0"/>
        <v>0</v>
      </c>
      <c r="N13" s="171">
        <f t="shared" si="0"/>
        <v>0</v>
      </c>
      <c r="O13" s="174"/>
      <c r="P13" s="59"/>
    </row>
    <row r="14" spans="2:19" x14ac:dyDescent="0.2">
      <c r="B14" s="6"/>
      <c r="C14" s="182" t="s">
        <v>103</v>
      </c>
      <c r="D14" s="168" t="s">
        <v>1</v>
      </c>
      <c r="E14" s="95" t="s">
        <v>22</v>
      </c>
      <c r="F14" s="95" t="s">
        <v>88</v>
      </c>
      <c r="G14" s="276" t="s">
        <v>92</v>
      </c>
      <c r="H14" s="276" t="s">
        <v>95</v>
      </c>
      <c r="I14" s="95" t="s">
        <v>29</v>
      </c>
      <c r="J14" s="95" t="s">
        <v>50</v>
      </c>
      <c r="K14" s="95" t="s">
        <v>28</v>
      </c>
      <c r="L14" s="96" t="s">
        <v>6</v>
      </c>
      <c r="M14" s="97" t="s">
        <v>3</v>
      </c>
      <c r="N14" s="96" t="s">
        <v>4</v>
      </c>
      <c r="O14" s="181" t="s">
        <v>103</v>
      </c>
      <c r="P14" s="101"/>
    </row>
    <row r="15" spans="2:19" x14ac:dyDescent="0.2">
      <c r="B15" s="6"/>
      <c r="C15" s="177">
        <v>1</v>
      </c>
      <c r="D15" s="82"/>
      <c r="E15" s="83"/>
      <c r="F15" s="84"/>
      <c r="G15" s="84"/>
      <c r="H15" s="84"/>
      <c r="I15" s="296"/>
      <c r="J15" s="90">
        <f>I15-M15</f>
        <v>0</v>
      </c>
      <c r="K15" s="277"/>
      <c r="L15" s="87">
        <f>K15-N15</f>
        <v>0</v>
      </c>
      <c r="M15" s="18">
        <f>IF(OR(F15=Konti!$D$24,F15=Konti!$D$27,F15=Konti!$D$37),0,I15*0.2)</f>
        <v>0</v>
      </c>
      <c r="N15" s="24">
        <f>K15*0.2</f>
        <v>0</v>
      </c>
      <c r="O15" s="180">
        <v>1</v>
      </c>
      <c r="P15" s="101"/>
    </row>
    <row r="16" spans="2:19" x14ac:dyDescent="0.2">
      <c r="B16" s="6"/>
      <c r="C16" s="187">
        <v>2</v>
      </c>
      <c r="D16" s="82"/>
      <c r="E16" s="83"/>
      <c r="F16" s="84"/>
      <c r="G16" s="84"/>
      <c r="H16" s="84"/>
      <c r="I16" s="86"/>
      <c r="J16" s="90">
        <f t="shared" ref="J16:J74" si="1">I16-M16</f>
        <v>0</v>
      </c>
      <c r="K16" s="277"/>
      <c r="L16" s="87">
        <f t="shared" ref="L16:L74" si="2">K16-N16</f>
        <v>0</v>
      </c>
      <c r="M16" s="18">
        <f>IF(OR(F16=Konti!$D$24,F16=Konti!$D$27,F16=Konti!$D$37),0,I16*0.2)</f>
        <v>0</v>
      </c>
      <c r="N16" s="24">
        <f t="shared" ref="N16:N74" si="3">K16*0.2</f>
        <v>0</v>
      </c>
      <c r="O16" s="180">
        <v>2</v>
      </c>
      <c r="P16" s="101"/>
    </row>
    <row r="17" spans="2:16" x14ac:dyDescent="0.2">
      <c r="B17" s="6"/>
      <c r="C17" s="187">
        <v>3</v>
      </c>
      <c r="D17" s="82"/>
      <c r="E17" s="83"/>
      <c r="F17" s="84"/>
      <c r="G17" s="84"/>
      <c r="H17" s="84"/>
      <c r="I17" s="86"/>
      <c r="J17" s="90">
        <f t="shared" si="1"/>
        <v>0</v>
      </c>
      <c r="K17" s="277"/>
      <c r="L17" s="87">
        <f t="shared" si="2"/>
        <v>0</v>
      </c>
      <c r="M17" s="18">
        <f>IF(OR(F17=Konti!$D$24,F17=Konti!$D$27,F17=Konti!$D$37),0,I17*0.2)</f>
        <v>0</v>
      </c>
      <c r="N17" s="24">
        <f t="shared" si="3"/>
        <v>0</v>
      </c>
      <c r="O17" s="180">
        <v>3</v>
      </c>
      <c r="P17" s="101"/>
    </row>
    <row r="18" spans="2:16" x14ac:dyDescent="0.2">
      <c r="B18" s="6"/>
      <c r="C18" s="187">
        <v>4</v>
      </c>
      <c r="D18" s="82"/>
      <c r="E18" s="83"/>
      <c r="F18" s="84"/>
      <c r="G18" s="84"/>
      <c r="H18" s="84"/>
      <c r="I18" s="86"/>
      <c r="J18" s="90">
        <f t="shared" si="1"/>
        <v>0</v>
      </c>
      <c r="K18" s="277"/>
      <c r="L18" s="87">
        <f t="shared" si="2"/>
        <v>0</v>
      </c>
      <c r="M18" s="18">
        <f>IF(OR(F18=Konti!$D$24,F18=Konti!$D$27,F18=Konti!$D$37),0,I18*0.2)</f>
        <v>0</v>
      </c>
      <c r="N18" s="24">
        <f t="shared" si="3"/>
        <v>0</v>
      </c>
      <c r="O18" s="180">
        <v>4</v>
      </c>
      <c r="P18" s="101"/>
    </row>
    <row r="19" spans="2:16" x14ac:dyDescent="0.2">
      <c r="B19" s="6"/>
      <c r="C19" s="187">
        <v>5</v>
      </c>
      <c r="D19" s="82"/>
      <c r="E19" s="83"/>
      <c r="F19" s="84"/>
      <c r="G19" s="84"/>
      <c r="H19" s="84"/>
      <c r="I19" s="86"/>
      <c r="J19" s="90">
        <f t="shared" si="1"/>
        <v>0</v>
      </c>
      <c r="K19" s="277"/>
      <c r="L19" s="87">
        <f t="shared" si="2"/>
        <v>0</v>
      </c>
      <c r="M19" s="18">
        <f>IF(OR(F19=Konti!$D$24,F19=Konti!$D$27,F19=Konti!$D$37),0,I19*0.2)</f>
        <v>0</v>
      </c>
      <c r="N19" s="24">
        <f t="shared" si="3"/>
        <v>0</v>
      </c>
      <c r="O19" s="180">
        <v>5</v>
      </c>
      <c r="P19" s="101"/>
    </row>
    <row r="20" spans="2:16" x14ac:dyDescent="0.2">
      <c r="B20" s="6"/>
      <c r="C20" s="187">
        <v>6</v>
      </c>
      <c r="D20" s="82"/>
      <c r="E20" s="83"/>
      <c r="F20" s="84"/>
      <c r="G20" s="84"/>
      <c r="H20" s="84"/>
      <c r="I20" s="86"/>
      <c r="J20" s="90">
        <f t="shared" si="1"/>
        <v>0</v>
      </c>
      <c r="K20" s="277"/>
      <c r="L20" s="87">
        <f t="shared" si="2"/>
        <v>0</v>
      </c>
      <c r="M20" s="18">
        <f>IF(OR(F20=Konti!$D$24,F20=Konti!$D$27,F20=Konti!$D$37),0,I20*0.2)</f>
        <v>0</v>
      </c>
      <c r="N20" s="24">
        <f t="shared" si="3"/>
        <v>0</v>
      </c>
      <c r="O20" s="180">
        <v>6</v>
      </c>
      <c r="P20" s="101"/>
    </row>
    <row r="21" spans="2:16" x14ac:dyDescent="0.2">
      <c r="B21" s="6"/>
      <c r="C21" s="187">
        <v>7</v>
      </c>
      <c r="D21" s="82"/>
      <c r="E21" s="83"/>
      <c r="F21" s="84"/>
      <c r="G21" s="84"/>
      <c r="H21" s="84"/>
      <c r="I21" s="86"/>
      <c r="J21" s="90">
        <f t="shared" si="1"/>
        <v>0</v>
      </c>
      <c r="K21" s="277"/>
      <c r="L21" s="87">
        <f t="shared" si="2"/>
        <v>0</v>
      </c>
      <c r="M21" s="18">
        <f>IF(OR(F21=Konti!$D$24,F21=Konti!$D$27,F21=Konti!$D$37),0,I21*0.2)</f>
        <v>0</v>
      </c>
      <c r="N21" s="24">
        <f t="shared" si="3"/>
        <v>0</v>
      </c>
      <c r="O21" s="180">
        <v>7</v>
      </c>
      <c r="P21" s="101"/>
    </row>
    <row r="22" spans="2:16" x14ac:dyDescent="0.2">
      <c r="B22" s="6"/>
      <c r="C22" s="187">
        <v>8</v>
      </c>
      <c r="D22" s="82"/>
      <c r="E22" s="83"/>
      <c r="F22" s="84"/>
      <c r="G22" s="84"/>
      <c r="H22" s="84"/>
      <c r="I22" s="86"/>
      <c r="J22" s="90">
        <f t="shared" si="1"/>
        <v>0</v>
      </c>
      <c r="K22" s="277"/>
      <c r="L22" s="87">
        <f t="shared" si="2"/>
        <v>0</v>
      </c>
      <c r="M22" s="18">
        <f>IF(OR(F22=Konti!$D$24,F22=Konti!$D$27,F22=Konti!$D$37),0,I22*0.2)</f>
        <v>0</v>
      </c>
      <c r="N22" s="24">
        <f t="shared" si="3"/>
        <v>0</v>
      </c>
      <c r="O22" s="180">
        <v>8</v>
      </c>
      <c r="P22" s="101"/>
    </row>
    <row r="23" spans="2:16" x14ac:dyDescent="0.2">
      <c r="B23" s="6"/>
      <c r="C23" s="187">
        <v>9</v>
      </c>
      <c r="D23" s="82"/>
      <c r="E23" s="83"/>
      <c r="F23" s="84"/>
      <c r="G23" s="84"/>
      <c r="H23" s="84"/>
      <c r="I23" s="86"/>
      <c r="J23" s="90">
        <f t="shared" si="1"/>
        <v>0</v>
      </c>
      <c r="K23" s="277"/>
      <c r="L23" s="87">
        <f t="shared" si="2"/>
        <v>0</v>
      </c>
      <c r="M23" s="18">
        <f>IF(OR(F23=Konti!$D$24,F23=Konti!$D$27,F23=Konti!$D$37),0,I23*0.2)</f>
        <v>0</v>
      </c>
      <c r="N23" s="24">
        <f t="shared" si="3"/>
        <v>0</v>
      </c>
      <c r="O23" s="180">
        <v>9</v>
      </c>
      <c r="P23" s="101"/>
    </row>
    <row r="24" spans="2:16" x14ac:dyDescent="0.2">
      <c r="B24" s="6"/>
      <c r="C24" s="187">
        <v>10</v>
      </c>
      <c r="D24" s="82"/>
      <c r="E24" s="83"/>
      <c r="F24" s="84"/>
      <c r="G24" s="84"/>
      <c r="H24" s="84"/>
      <c r="I24" s="86"/>
      <c r="J24" s="90">
        <f t="shared" si="1"/>
        <v>0</v>
      </c>
      <c r="K24" s="277"/>
      <c r="L24" s="87">
        <f t="shared" si="2"/>
        <v>0</v>
      </c>
      <c r="M24" s="18">
        <f>IF(OR(F24=Konti!$D$24,F24=Konti!$D$27,F24=Konti!$D$37),0,I24*0.2)</f>
        <v>0</v>
      </c>
      <c r="N24" s="24">
        <f t="shared" si="3"/>
        <v>0</v>
      </c>
      <c r="O24" s="180">
        <v>10</v>
      </c>
      <c r="P24" s="101"/>
    </row>
    <row r="25" spans="2:16" x14ac:dyDescent="0.2">
      <c r="B25" s="6"/>
      <c r="C25" s="187">
        <v>11</v>
      </c>
      <c r="D25" s="82"/>
      <c r="E25" s="83"/>
      <c r="F25" s="84"/>
      <c r="G25" s="84"/>
      <c r="H25" s="84"/>
      <c r="I25" s="86"/>
      <c r="J25" s="90">
        <f t="shared" si="1"/>
        <v>0</v>
      </c>
      <c r="K25" s="277"/>
      <c r="L25" s="87">
        <f t="shared" si="2"/>
        <v>0</v>
      </c>
      <c r="M25" s="18">
        <f>IF(OR(F25=Konti!$D$24,F25=Konti!$D$27,F25=Konti!$D$37),0,I25*0.2)</f>
        <v>0</v>
      </c>
      <c r="N25" s="24">
        <f t="shared" si="3"/>
        <v>0</v>
      </c>
      <c r="O25" s="180">
        <v>11</v>
      </c>
      <c r="P25" s="101"/>
    </row>
    <row r="26" spans="2:16" x14ac:dyDescent="0.2">
      <c r="B26" s="6"/>
      <c r="C26" s="187">
        <v>12</v>
      </c>
      <c r="D26" s="82"/>
      <c r="E26" s="83"/>
      <c r="F26" s="84"/>
      <c r="G26" s="84"/>
      <c r="H26" s="84"/>
      <c r="I26" s="86"/>
      <c r="J26" s="90">
        <f t="shared" si="1"/>
        <v>0</v>
      </c>
      <c r="K26" s="277"/>
      <c r="L26" s="87">
        <f t="shared" si="2"/>
        <v>0</v>
      </c>
      <c r="M26" s="18">
        <f>IF(OR(F26=Konti!$D$24,F26=Konti!$D$27,F26=Konti!$D$37),0,I26*0.2)</f>
        <v>0</v>
      </c>
      <c r="N26" s="24">
        <f t="shared" si="3"/>
        <v>0</v>
      </c>
      <c r="O26" s="180">
        <v>12</v>
      </c>
      <c r="P26" s="101"/>
    </row>
    <row r="27" spans="2:16" x14ac:dyDescent="0.2">
      <c r="B27" s="6"/>
      <c r="C27" s="187">
        <v>13</v>
      </c>
      <c r="D27" s="82"/>
      <c r="E27" s="83"/>
      <c r="F27" s="84"/>
      <c r="G27" s="84"/>
      <c r="H27" s="84"/>
      <c r="I27" s="86"/>
      <c r="J27" s="90">
        <f t="shared" si="1"/>
        <v>0</v>
      </c>
      <c r="K27" s="277"/>
      <c r="L27" s="87">
        <f t="shared" si="2"/>
        <v>0</v>
      </c>
      <c r="M27" s="18">
        <f>IF(OR(F27=Konti!$D$24,F27=Konti!$D$27,F27=Konti!$D$37),0,I27*0.2)</f>
        <v>0</v>
      </c>
      <c r="N27" s="24">
        <f t="shared" si="3"/>
        <v>0</v>
      </c>
      <c r="O27" s="180">
        <v>13</v>
      </c>
      <c r="P27" s="101"/>
    </row>
    <row r="28" spans="2:16" x14ac:dyDescent="0.2">
      <c r="B28" s="6"/>
      <c r="C28" s="187">
        <v>14</v>
      </c>
      <c r="D28" s="82"/>
      <c r="E28" s="83"/>
      <c r="F28" s="84"/>
      <c r="G28" s="84"/>
      <c r="H28" s="84"/>
      <c r="I28" s="86"/>
      <c r="J28" s="90">
        <f t="shared" si="1"/>
        <v>0</v>
      </c>
      <c r="K28" s="277"/>
      <c r="L28" s="87">
        <f t="shared" si="2"/>
        <v>0</v>
      </c>
      <c r="M28" s="18">
        <f>IF(OR(F28=Konti!$D$24,F28=Konti!$D$27,F28=Konti!$D$37),0,I28*0.2)</f>
        <v>0</v>
      </c>
      <c r="N28" s="24">
        <f t="shared" si="3"/>
        <v>0</v>
      </c>
      <c r="O28" s="180">
        <v>14</v>
      </c>
      <c r="P28" s="101"/>
    </row>
    <row r="29" spans="2:16" x14ac:dyDescent="0.2">
      <c r="B29" s="6"/>
      <c r="C29" s="187">
        <v>15</v>
      </c>
      <c r="D29" s="82"/>
      <c r="E29" s="83"/>
      <c r="F29" s="84"/>
      <c r="G29" s="84"/>
      <c r="H29" s="84"/>
      <c r="I29" s="86"/>
      <c r="J29" s="90">
        <f t="shared" si="1"/>
        <v>0</v>
      </c>
      <c r="K29" s="277"/>
      <c r="L29" s="87">
        <f t="shared" si="2"/>
        <v>0</v>
      </c>
      <c r="M29" s="18">
        <f>IF(OR(F29=Konti!$D$24,F29=Konti!$D$27,F29=Konti!$D$37),0,I29*0.2)</f>
        <v>0</v>
      </c>
      <c r="N29" s="24">
        <f t="shared" si="3"/>
        <v>0</v>
      </c>
      <c r="O29" s="180">
        <v>15</v>
      </c>
      <c r="P29" s="101"/>
    </row>
    <row r="30" spans="2:16" x14ac:dyDescent="0.2">
      <c r="B30" s="6"/>
      <c r="C30" s="187">
        <v>16</v>
      </c>
      <c r="D30" s="82"/>
      <c r="E30" s="83"/>
      <c r="F30" s="84"/>
      <c r="G30" s="84"/>
      <c r="H30" s="84"/>
      <c r="I30" s="86"/>
      <c r="J30" s="90">
        <f t="shared" si="1"/>
        <v>0</v>
      </c>
      <c r="K30" s="277"/>
      <c r="L30" s="87">
        <f t="shared" si="2"/>
        <v>0</v>
      </c>
      <c r="M30" s="18">
        <f>IF(OR(F30=Konti!$D$24,F30=Konti!$D$27,F30=Konti!$D$37),0,I30*0.2)</f>
        <v>0</v>
      </c>
      <c r="N30" s="24">
        <f t="shared" si="3"/>
        <v>0</v>
      </c>
      <c r="O30" s="180">
        <v>16</v>
      </c>
      <c r="P30" s="101"/>
    </row>
    <row r="31" spans="2:16" x14ac:dyDescent="0.2">
      <c r="B31" s="6"/>
      <c r="C31" s="187">
        <v>17</v>
      </c>
      <c r="D31" s="82"/>
      <c r="E31" s="83"/>
      <c r="F31" s="84"/>
      <c r="G31" s="84"/>
      <c r="H31" s="84"/>
      <c r="I31" s="86"/>
      <c r="J31" s="90">
        <f t="shared" si="1"/>
        <v>0</v>
      </c>
      <c r="K31" s="277"/>
      <c r="L31" s="87">
        <f t="shared" si="2"/>
        <v>0</v>
      </c>
      <c r="M31" s="18">
        <f>IF(OR(F31=Konti!$D$24,F31=Konti!$D$27,F31=Konti!$D$37),0,I31*0.2)</f>
        <v>0</v>
      </c>
      <c r="N31" s="24">
        <f t="shared" si="3"/>
        <v>0</v>
      </c>
      <c r="O31" s="180">
        <v>17</v>
      </c>
      <c r="P31" s="101"/>
    </row>
    <row r="32" spans="2:16" x14ac:dyDescent="0.2">
      <c r="B32" s="6"/>
      <c r="C32" s="187">
        <v>18</v>
      </c>
      <c r="D32" s="82"/>
      <c r="E32" s="83"/>
      <c r="F32" s="84"/>
      <c r="G32" s="84"/>
      <c r="H32" s="84"/>
      <c r="I32" s="86"/>
      <c r="J32" s="90">
        <f t="shared" si="1"/>
        <v>0</v>
      </c>
      <c r="K32" s="277"/>
      <c r="L32" s="87">
        <f t="shared" si="2"/>
        <v>0</v>
      </c>
      <c r="M32" s="18">
        <f>IF(OR(F32=Konti!$D$24,F32=Konti!$D$27,F32=Konti!$D$37),0,I32*0.2)</f>
        <v>0</v>
      </c>
      <c r="N32" s="24">
        <f t="shared" si="3"/>
        <v>0</v>
      </c>
      <c r="O32" s="180">
        <v>18</v>
      </c>
      <c r="P32" s="101"/>
    </row>
    <row r="33" spans="2:16" x14ac:dyDescent="0.2">
      <c r="B33" s="6"/>
      <c r="C33" s="187">
        <v>19</v>
      </c>
      <c r="D33" s="82"/>
      <c r="E33" s="83"/>
      <c r="F33" s="84"/>
      <c r="G33" s="84"/>
      <c r="H33" s="84"/>
      <c r="I33" s="86"/>
      <c r="J33" s="90">
        <f t="shared" si="1"/>
        <v>0</v>
      </c>
      <c r="K33" s="277"/>
      <c r="L33" s="87">
        <f t="shared" si="2"/>
        <v>0</v>
      </c>
      <c r="M33" s="18">
        <f>IF(OR(F33=Konti!$D$24,F33=Konti!$D$27,F33=Konti!$D$37),0,I33*0.2)</f>
        <v>0</v>
      </c>
      <c r="N33" s="24">
        <f t="shared" si="3"/>
        <v>0</v>
      </c>
      <c r="O33" s="180">
        <v>19</v>
      </c>
      <c r="P33" s="101"/>
    </row>
    <row r="34" spans="2:16" x14ac:dyDescent="0.2">
      <c r="B34" s="6"/>
      <c r="C34" s="187">
        <v>20</v>
      </c>
      <c r="D34" s="82"/>
      <c r="E34" s="83"/>
      <c r="F34" s="84"/>
      <c r="G34" s="84"/>
      <c r="H34" s="84"/>
      <c r="I34" s="86"/>
      <c r="J34" s="90">
        <f t="shared" si="1"/>
        <v>0</v>
      </c>
      <c r="K34" s="277"/>
      <c r="L34" s="87">
        <f t="shared" si="2"/>
        <v>0</v>
      </c>
      <c r="M34" s="18">
        <f>IF(OR(F34=Konti!$D$24,F34=Konti!$D$27,F34=Konti!$D$37),0,I34*0.2)</f>
        <v>0</v>
      </c>
      <c r="N34" s="24">
        <f t="shared" si="3"/>
        <v>0</v>
      </c>
      <c r="O34" s="180">
        <v>20</v>
      </c>
      <c r="P34" s="101"/>
    </row>
    <row r="35" spans="2:16" x14ac:dyDescent="0.2">
      <c r="B35" s="6"/>
      <c r="C35" s="187">
        <v>21</v>
      </c>
      <c r="D35" s="82"/>
      <c r="E35" s="83"/>
      <c r="F35" s="84"/>
      <c r="G35" s="84"/>
      <c r="H35" s="84"/>
      <c r="I35" s="86"/>
      <c r="J35" s="90">
        <f t="shared" si="1"/>
        <v>0</v>
      </c>
      <c r="K35" s="277"/>
      <c r="L35" s="87">
        <f t="shared" si="2"/>
        <v>0</v>
      </c>
      <c r="M35" s="18">
        <f>IF(OR(F35=Konti!$D$24,F35=Konti!$D$27,F35=Konti!$D$37),0,I35*0.2)</f>
        <v>0</v>
      </c>
      <c r="N35" s="24">
        <f t="shared" si="3"/>
        <v>0</v>
      </c>
      <c r="O35" s="180">
        <v>21</v>
      </c>
      <c r="P35" s="101"/>
    </row>
    <row r="36" spans="2:16" x14ac:dyDescent="0.2">
      <c r="B36" s="6"/>
      <c r="C36" s="187">
        <v>22</v>
      </c>
      <c r="D36" s="82"/>
      <c r="E36" s="83"/>
      <c r="F36" s="84"/>
      <c r="G36" s="84"/>
      <c r="H36" s="84"/>
      <c r="I36" s="86"/>
      <c r="J36" s="90">
        <f t="shared" si="1"/>
        <v>0</v>
      </c>
      <c r="K36" s="277"/>
      <c r="L36" s="87">
        <f t="shared" si="2"/>
        <v>0</v>
      </c>
      <c r="M36" s="18">
        <f>IF(OR(F36=Konti!$D$24,F36=Konti!$D$27,F36=Konti!$D$37),0,I36*0.2)</f>
        <v>0</v>
      </c>
      <c r="N36" s="24">
        <f t="shared" si="3"/>
        <v>0</v>
      </c>
      <c r="O36" s="180">
        <v>22</v>
      </c>
      <c r="P36" s="101"/>
    </row>
    <row r="37" spans="2:16" x14ac:dyDescent="0.2">
      <c r="B37" s="6"/>
      <c r="C37" s="187">
        <v>23</v>
      </c>
      <c r="D37" s="82"/>
      <c r="E37" s="83"/>
      <c r="F37" s="84"/>
      <c r="G37" s="84"/>
      <c r="H37" s="84"/>
      <c r="I37" s="86"/>
      <c r="J37" s="90">
        <f t="shared" si="1"/>
        <v>0</v>
      </c>
      <c r="K37" s="277"/>
      <c r="L37" s="87">
        <f t="shared" si="2"/>
        <v>0</v>
      </c>
      <c r="M37" s="18">
        <f>IF(OR(F37=Konti!$D$24,F37=Konti!$D$27,F37=Konti!$D$37),0,I37*0.2)</f>
        <v>0</v>
      </c>
      <c r="N37" s="24">
        <f t="shared" si="3"/>
        <v>0</v>
      </c>
      <c r="O37" s="180">
        <v>23</v>
      </c>
      <c r="P37" s="101"/>
    </row>
    <row r="38" spans="2:16" x14ac:dyDescent="0.2">
      <c r="B38" s="6"/>
      <c r="C38" s="187">
        <v>24</v>
      </c>
      <c r="D38" s="82"/>
      <c r="E38" s="83"/>
      <c r="F38" s="84"/>
      <c r="G38" s="84"/>
      <c r="H38" s="84"/>
      <c r="I38" s="86"/>
      <c r="J38" s="90">
        <f t="shared" si="1"/>
        <v>0</v>
      </c>
      <c r="K38" s="277"/>
      <c r="L38" s="87">
        <f t="shared" si="2"/>
        <v>0</v>
      </c>
      <c r="M38" s="18">
        <f>IF(OR(F38=Konti!$D$24,F38=Konti!$D$27,F38=Konti!$D$37),0,I38*0.2)</f>
        <v>0</v>
      </c>
      <c r="N38" s="24">
        <f t="shared" si="3"/>
        <v>0</v>
      </c>
      <c r="O38" s="180">
        <v>24</v>
      </c>
      <c r="P38" s="101"/>
    </row>
    <row r="39" spans="2:16" x14ac:dyDescent="0.2">
      <c r="B39" s="6"/>
      <c r="C39" s="187">
        <v>25</v>
      </c>
      <c r="D39" s="82"/>
      <c r="E39" s="83"/>
      <c r="F39" s="84"/>
      <c r="G39" s="84"/>
      <c r="H39" s="84"/>
      <c r="I39" s="86"/>
      <c r="J39" s="90">
        <f t="shared" si="1"/>
        <v>0</v>
      </c>
      <c r="K39" s="277"/>
      <c r="L39" s="87">
        <f t="shared" si="2"/>
        <v>0</v>
      </c>
      <c r="M39" s="18">
        <f>IF(OR(F39=Konti!$D$24,F39=Konti!$D$27,F39=Konti!$D$37),0,I39*0.2)</f>
        <v>0</v>
      </c>
      <c r="N39" s="24">
        <f t="shared" si="3"/>
        <v>0</v>
      </c>
      <c r="O39" s="180">
        <v>25</v>
      </c>
      <c r="P39" s="101"/>
    </row>
    <row r="40" spans="2:16" x14ac:dyDescent="0.2">
      <c r="B40" s="6"/>
      <c r="C40" s="187">
        <v>26</v>
      </c>
      <c r="D40" s="82"/>
      <c r="E40" s="83"/>
      <c r="F40" s="84"/>
      <c r="G40" s="84"/>
      <c r="H40" s="84"/>
      <c r="I40" s="86"/>
      <c r="J40" s="90">
        <f t="shared" si="1"/>
        <v>0</v>
      </c>
      <c r="K40" s="277"/>
      <c r="L40" s="87">
        <f t="shared" si="2"/>
        <v>0</v>
      </c>
      <c r="M40" s="18">
        <f>IF(OR(F40=Konti!$D$24,F40=Konti!$D$27,F40=Konti!$D$37),0,I40*0.2)</f>
        <v>0</v>
      </c>
      <c r="N40" s="24">
        <f t="shared" si="3"/>
        <v>0</v>
      </c>
      <c r="O40" s="180">
        <v>26</v>
      </c>
      <c r="P40" s="101"/>
    </row>
    <row r="41" spans="2:16" x14ac:dyDescent="0.2">
      <c r="B41" s="6"/>
      <c r="C41" s="187">
        <v>27</v>
      </c>
      <c r="D41" s="82"/>
      <c r="E41" s="83"/>
      <c r="F41" s="84"/>
      <c r="G41" s="84"/>
      <c r="H41" s="84"/>
      <c r="I41" s="86"/>
      <c r="J41" s="90">
        <f t="shared" si="1"/>
        <v>0</v>
      </c>
      <c r="K41" s="277"/>
      <c r="L41" s="87">
        <f t="shared" si="2"/>
        <v>0</v>
      </c>
      <c r="M41" s="18">
        <f>IF(OR(F41=Konti!$D$24,F41=Konti!$D$27,F41=Konti!$D$37),0,I41*0.2)</f>
        <v>0</v>
      </c>
      <c r="N41" s="24">
        <f t="shared" si="3"/>
        <v>0</v>
      </c>
      <c r="O41" s="180">
        <v>27</v>
      </c>
      <c r="P41" s="101"/>
    </row>
    <row r="42" spans="2:16" x14ac:dyDescent="0.2">
      <c r="B42" s="6"/>
      <c r="C42" s="187">
        <v>28</v>
      </c>
      <c r="D42" s="82"/>
      <c r="E42" s="83"/>
      <c r="F42" s="84"/>
      <c r="G42" s="84"/>
      <c r="H42" s="84"/>
      <c r="I42" s="86"/>
      <c r="J42" s="90">
        <f t="shared" si="1"/>
        <v>0</v>
      </c>
      <c r="K42" s="277"/>
      <c r="L42" s="87">
        <f t="shared" si="2"/>
        <v>0</v>
      </c>
      <c r="M42" s="18">
        <f>IF(OR(F42=Konti!$D$24,F42=Konti!$D$27,F42=Konti!$D$37),0,I42*0.2)</f>
        <v>0</v>
      </c>
      <c r="N42" s="24">
        <f t="shared" si="3"/>
        <v>0</v>
      </c>
      <c r="O42" s="180">
        <v>28</v>
      </c>
      <c r="P42" s="101"/>
    </row>
    <row r="43" spans="2:16" x14ac:dyDescent="0.2">
      <c r="B43" s="6"/>
      <c r="C43" s="187">
        <v>29</v>
      </c>
      <c r="D43" s="82"/>
      <c r="E43" s="83"/>
      <c r="F43" s="84"/>
      <c r="G43" s="84"/>
      <c r="H43" s="84"/>
      <c r="I43" s="86"/>
      <c r="J43" s="90">
        <f t="shared" si="1"/>
        <v>0</v>
      </c>
      <c r="K43" s="277"/>
      <c r="L43" s="87">
        <f t="shared" si="2"/>
        <v>0</v>
      </c>
      <c r="M43" s="18">
        <f>IF(OR(F43=Konti!$D$24,F43=Konti!$D$27,F43=Konti!$D$37),0,I43*0.2)</f>
        <v>0</v>
      </c>
      <c r="N43" s="24">
        <f t="shared" si="3"/>
        <v>0</v>
      </c>
      <c r="O43" s="180">
        <v>29</v>
      </c>
      <c r="P43" s="101"/>
    </row>
    <row r="44" spans="2:16" x14ac:dyDescent="0.2">
      <c r="B44" s="6"/>
      <c r="C44" s="187">
        <v>30</v>
      </c>
      <c r="D44" s="82"/>
      <c r="E44" s="83"/>
      <c r="F44" s="84"/>
      <c r="G44" s="84"/>
      <c r="H44" s="84"/>
      <c r="I44" s="86"/>
      <c r="J44" s="90">
        <f t="shared" si="1"/>
        <v>0</v>
      </c>
      <c r="K44" s="277"/>
      <c r="L44" s="87">
        <f t="shared" si="2"/>
        <v>0</v>
      </c>
      <c r="M44" s="18">
        <f>IF(OR(F44=Konti!$D$24,F44=Konti!$D$27,F44=Konti!$D$37),0,I44*0.2)</f>
        <v>0</v>
      </c>
      <c r="N44" s="24">
        <f t="shared" si="3"/>
        <v>0</v>
      </c>
      <c r="O44" s="180">
        <v>30</v>
      </c>
      <c r="P44" s="101"/>
    </row>
    <row r="45" spans="2:16" x14ac:dyDescent="0.2">
      <c r="B45" s="6"/>
      <c r="C45" s="187">
        <v>31</v>
      </c>
      <c r="D45" s="82"/>
      <c r="E45" s="83"/>
      <c r="F45" s="84"/>
      <c r="G45" s="84"/>
      <c r="H45" s="84"/>
      <c r="I45" s="86"/>
      <c r="J45" s="90">
        <f t="shared" si="1"/>
        <v>0</v>
      </c>
      <c r="K45" s="277"/>
      <c r="L45" s="87">
        <f t="shared" si="2"/>
        <v>0</v>
      </c>
      <c r="M45" s="18">
        <f>IF(OR(F45=Konti!$D$24,F45=Konti!$D$27,F45=Konti!$D$37),0,I45*0.2)</f>
        <v>0</v>
      </c>
      <c r="N45" s="24">
        <f t="shared" si="3"/>
        <v>0</v>
      </c>
      <c r="O45" s="180">
        <v>31</v>
      </c>
      <c r="P45" s="101"/>
    </row>
    <row r="46" spans="2:16" x14ac:dyDescent="0.2">
      <c r="B46" s="6"/>
      <c r="C46" s="187">
        <v>32</v>
      </c>
      <c r="D46" s="82"/>
      <c r="E46" s="83"/>
      <c r="F46" s="84"/>
      <c r="G46" s="84"/>
      <c r="H46" s="84"/>
      <c r="I46" s="86"/>
      <c r="J46" s="90">
        <f t="shared" si="1"/>
        <v>0</v>
      </c>
      <c r="K46" s="277"/>
      <c r="L46" s="87">
        <f t="shared" si="2"/>
        <v>0</v>
      </c>
      <c r="M46" s="18">
        <f>IF(OR(F46=Konti!$D$24,F46=Konti!$D$27,F46=Konti!$D$37),0,I46*0.2)</f>
        <v>0</v>
      </c>
      <c r="N46" s="24">
        <f t="shared" si="3"/>
        <v>0</v>
      </c>
      <c r="O46" s="180">
        <v>32</v>
      </c>
      <c r="P46" s="101"/>
    </row>
    <row r="47" spans="2:16" x14ac:dyDescent="0.2">
      <c r="B47" s="6"/>
      <c r="C47" s="187">
        <v>33</v>
      </c>
      <c r="D47" s="82"/>
      <c r="E47" s="83"/>
      <c r="F47" s="84"/>
      <c r="G47" s="84"/>
      <c r="H47" s="84"/>
      <c r="I47" s="86"/>
      <c r="J47" s="90">
        <f t="shared" si="1"/>
        <v>0</v>
      </c>
      <c r="K47" s="277"/>
      <c r="L47" s="87">
        <f t="shared" si="2"/>
        <v>0</v>
      </c>
      <c r="M47" s="18">
        <f>IF(OR(F47=Konti!$D$24,F47=Konti!$D$27,F47=Konti!$D$37),0,I47*0.2)</f>
        <v>0</v>
      </c>
      <c r="N47" s="24">
        <f t="shared" si="3"/>
        <v>0</v>
      </c>
      <c r="O47" s="180">
        <v>33</v>
      </c>
      <c r="P47" s="101"/>
    </row>
    <row r="48" spans="2:16" x14ac:dyDescent="0.2">
      <c r="B48" s="6"/>
      <c r="C48" s="187">
        <v>34</v>
      </c>
      <c r="D48" s="82"/>
      <c r="E48" s="83"/>
      <c r="F48" s="84"/>
      <c r="G48" s="84"/>
      <c r="H48" s="84"/>
      <c r="I48" s="86"/>
      <c r="J48" s="90">
        <f t="shared" si="1"/>
        <v>0</v>
      </c>
      <c r="K48" s="277"/>
      <c r="L48" s="87">
        <f t="shared" si="2"/>
        <v>0</v>
      </c>
      <c r="M48" s="18">
        <f>IF(OR(F48=Konti!$D$24,F48=Konti!$D$27,F48=Konti!$D$37),0,I48*0.2)</f>
        <v>0</v>
      </c>
      <c r="N48" s="24">
        <f t="shared" si="3"/>
        <v>0</v>
      </c>
      <c r="O48" s="180">
        <v>34</v>
      </c>
      <c r="P48" s="101"/>
    </row>
    <row r="49" spans="2:16" x14ac:dyDescent="0.2">
      <c r="B49" s="6"/>
      <c r="C49" s="187">
        <v>35</v>
      </c>
      <c r="D49" s="82"/>
      <c r="E49" s="83"/>
      <c r="F49" s="84"/>
      <c r="G49" s="84"/>
      <c r="H49" s="84"/>
      <c r="I49" s="86"/>
      <c r="J49" s="90">
        <f t="shared" si="1"/>
        <v>0</v>
      </c>
      <c r="K49" s="277"/>
      <c r="L49" s="87">
        <f t="shared" si="2"/>
        <v>0</v>
      </c>
      <c r="M49" s="18">
        <f>IF(OR(F49=Konti!$D$24,F49=Konti!$D$27,F49=Konti!$D$37),0,I49*0.2)</f>
        <v>0</v>
      </c>
      <c r="N49" s="24">
        <f t="shared" si="3"/>
        <v>0</v>
      </c>
      <c r="O49" s="180">
        <v>35</v>
      </c>
      <c r="P49" s="101"/>
    </row>
    <row r="50" spans="2:16" x14ac:dyDescent="0.2">
      <c r="B50" s="6"/>
      <c r="C50" s="187">
        <v>36</v>
      </c>
      <c r="D50" s="82"/>
      <c r="E50" s="83"/>
      <c r="F50" s="84"/>
      <c r="G50" s="84"/>
      <c r="H50" s="84"/>
      <c r="I50" s="86"/>
      <c r="J50" s="90">
        <f t="shared" si="1"/>
        <v>0</v>
      </c>
      <c r="K50" s="277"/>
      <c r="L50" s="87">
        <f t="shared" si="2"/>
        <v>0</v>
      </c>
      <c r="M50" s="18">
        <f>IF(OR(F50=Konti!$D$24,F50=Konti!$D$27,F50=Konti!$D$37),0,I50*0.2)</f>
        <v>0</v>
      </c>
      <c r="N50" s="24">
        <f t="shared" si="3"/>
        <v>0</v>
      </c>
      <c r="O50" s="180">
        <v>36</v>
      </c>
      <c r="P50" s="101"/>
    </row>
    <row r="51" spans="2:16" x14ac:dyDescent="0.2">
      <c r="B51" s="6"/>
      <c r="C51" s="187">
        <v>37</v>
      </c>
      <c r="D51" s="82"/>
      <c r="E51" s="83"/>
      <c r="F51" s="84"/>
      <c r="G51" s="84"/>
      <c r="H51" s="84"/>
      <c r="I51" s="86"/>
      <c r="J51" s="90">
        <f t="shared" si="1"/>
        <v>0</v>
      </c>
      <c r="K51" s="277"/>
      <c r="L51" s="87">
        <f t="shared" si="2"/>
        <v>0</v>
      </c>
      <c r="M51" s="18">
        <f>IF(OR(F51=Konti!$D$24,F51=Konti!$D$27,F51=Konti!$D$37),0,I51*0.2)</f>
        <v>0</v>
      </c>
      <c r="N51" s="24">
        <f t="shared" si="3"/>
        <v>0</v>
      </c>
      <c r="O51" s="180">
        <v>37</v>
      </c>
      <c r="P51" s="101"/>
    </row>
    <row r="52" spans="2:16" x14ac:dyDescent="0.2">
      <c r="B52" s="6"/>
      <c r="C52" s="187">
        <v>38</v>
      </c>
      <c r="D52" s="82"/>
      <c r="E52" s="83"/>
      <c r="F52" s="84"/>
      <c r="G52" s="84"/>
      <c r="H52" s="84"/>
      <c r="I52" s="86"/>
      <c r="J52" s="90">
        <f t="shared" si="1"/>
        <v>0</v>
      </c>
      <c r="K52" s="277"/>
      <c r="L52" s="87">
        <f t="shared" si="2"/>
        <v>0</v>
      </c>
      <c r="M52" s="18">
        <f>IF(OR(F52=Konti!$D$24,F52=Konti!$D$27,F52=Konti!$D$37),0,I52*0.2)</f>
        <v>0</v>
      </c>
      <c r="N52" s="24">
        <f t="shared" si="3"/>
        <v>0</v>
      </c>
      <c r="O52" s="180">
        <v>38</v>
      </c>
      <c r="P52" s="101"/>
    </row>
    <row r="53" spans="2:16" x14ac:dyDescent="0.2">
      <c r="B53" s="6"/>
      <c r="C53" s="187">
        <v>39</v>
      </c>
      <c r="D53" s="82"/>
      <c r="E53" s="83"/>
      <c r="F53" s="84"/>
      <c r="G53" s="84"/>
      <c r="H53" s="84"/>
      <c r="I53" s="86"/>
      <c r="J53" s="90">
        <f t="shared" si="1"/>
        <v>0</v>
      </c>
      <c r="K53" s="277"/>
      <c r="L53" s="87">
        <f t="shared" si="2"/>
        <v>0</v>
      </c>
      <c r="M53" s="18">
        <f>IF(OR(F53=Konti!$D$24,F53=Konti!$D$27,F53=Konti!$D$37),0,I53*0.2)</f>
        <v>0</v>
      </c>
      <c r="N53" s="24">
        <f t="shared" si="3"/>
        <v>0</v>
      </c>
      <c r="O53" s="180">
        <v>39</v>
      </c>
      <c r="P53" s="101"/>
    </row>
    <row r="54" spans="2:16" x14ac:dyDescent="0.2">
      <c r="B54" s="6"/>
      <c r="C54" s="187">
        <v>40</v>
      </c>
      <c r="D54" s="82"/>
      <c r="E54" s="83"/>
      <c r="F54" s="84"/>
      <c r="G54" s="84"/>
      <c r="H54" s="84"/>
      <c r="I54" s="86"/>
      <c r="J54" s="90">
        <f t="shared" si="1"/>
        <v>0</v>
      </c>
      <c r="K54" s="277"/>
      <c r="L54" s="87">
        <f t="shared" si="2"/>
        <v>0</v>
      </c>
      <c r="M54" s="18">
        <f>IF(OR(F54=Konti!$D$24,F54=Konti!$D$27,F54=Konti!$D$37),0,I54*0.2)</f>
        <v>0</v>
      </c>
      <c r="N54" s="24">
        <f t="shared" si="3"/>
        <v>0</v>
      </c>
      <c r="O54" s="180">
        <v>40</v>
      </c>
      <c r="P54" s="101"/>
    </row>
    <row r="55" spans="2:16" x14ac:dyDescent="0.2">
      <c r="B55" s="6"/>
      <c r="C55" s="187">
        <v>41</v>
      </c>
      <c r="D55" s="82"/>
      <c r="E55" s="83"/>
      <c r="F55" s="84"/>
      <c r="G55" s="84"/>
      <c r="H55" s="84"/>
      <c r="I55" s="86"/>
      <c r="J55" s="90">
        <f t="shared" si="1"/>
        <v>0</v>
      </c>
      <c r="K55" s="277"/>
      <c r="L55" s="87">
        <f t="shared" si="2"/>
        <v>0</v>
      </c>
      <c r="M55" s="18">
        <f>IF(OR(F55=Konti!$D$24,F55=Konti!$D$27,F55=Konti!$D$37),0,I55*0.2)</f>
        <v>0</v>
      </c>
      <c r="N55" s="24">
        <f t="shared" si="3"/>
        <v>0</v>
      </c>
      <c r="O55" s="180">
        <v>41</v>
      </c>
      <c r="P55" s="101"/>
    </row>
    <row r="56" spans="2:16" x14ac:dyDescent="0.2">
      <c r="B56" s="6"/>
      <c r="C56" s="187">
        <v>42</v>
      </c>
      <c r="D56" s="82"/>
      <c r="E56" s="83"/>
      <c r="F56" s="84"/>
      <c r="G56" s="84"/>
      <c r="H56" s="84"/>
      <c r="I56" s="86"/>
      <c r="J56" s="90">
        <f t="shared" si="1"/>
        <v>0</v>
      </c>
      <c r="K56" s="277"/>
      <c r="L56" s="87">
        <f t="shared" si="2"/>
        <v>0</v>
      </c>
      <c r="M56" s="18">
        <f>IF(OR(F56=Konti!$D$24,F56=Konti!$D$27,F56=Konti!$D$37),0,I56*0.2)</f>
        <v>0</v>
      </c>
      <c r="N56" s="24">
        <f t="shared" si="3"/>
        <v>0</v>
      </c>
      <c r="O56" s="180">
        <v>42</v>
      </c>
      <c r="P56" s="101"/>
    </row>
    <row r="57" spans="2:16" x14ac:dyDescent="0.2">
      <c r="B57" s="6"/>
      <c r="C57" s="187">
        <v>43</v>
      </c>
      <c r="D57" s="82"/>
      <c r="E57" s="83"/>
      <c r="F57" s="84"/>
      <c r="G57" s="84"/>
      <c r="H57" s="84"/>
      <c r="I57" s="86"/>
      <c r="J57" s="90">
        <f t="shared" si="1"/>
        <v>0</v>
      </c>
      <c r="K57" s="277"/>
      <c r="L57" s="87">
        <f t="shared" si="2"/>
        <v>0</v>
      </c>
      <c r="M57" s="18">
        <f>IF(OR(F57=Konti!$D$24,F57=Konti!$D$27,F57=Konti!$D$37),0,I57*0.2)</f>
        <v>0</v>
      </c>
      <c r="N57" s="24">
        <f t="shared" si="3"/>
        <v>0</v>
      </c>
      <c r="O57" s="180">
        <v>43</v>
      </c>
      <c r="P57" s="101"/>
    </row>
    <row r="58" spans="2:16" x14ac:dyDescent="0.2">
      <c r="B58" s="6"/>
      <c r="C58" s="187">
        <v>44</v>
      </c>
      <c r="D58" s="82"/>
      <c r="E58" s="83"/>
      <c r="F58" s="84"/>
      <c r="G58" s="84"/>
      <c r="H58" s="84"/>
      <c r="I58" s="86"/>
      <c r="J58" s="90">
        <f t="shared" si="1"/>
        <v>0</v>
      </c>
      <c r="K58" s="277"/>
      <c r="L58" s="87">
        <f t="shared" si="2"/>
        <v>0</v>
      </c>
      <c r="M58" s="18">
        <f>IF(OR(F58=Konti!$D$24,F58=Konti!$D$27,F58=Konti!$D$37),0,I58*0.2)</f>
        <v>0</v>
      </c>
      <c r="N58" s="24">
        <f t="shared" si="3"/>
        <v>0</v>
      </c>
      <c r="O58" s="180">
        <v>44</v>
      </c>
      <c r="P58" s="101"/>
    </row>
    <row r="59" spans="2:16" x14ac:dyDescent="0.2">
      <c r="B59" s="6"/>
      <c r="C59" s="187">
        <v>45</v>
      </c>
      <c r="D59" s="82"/>
      <c r="E59" s="83"/>
      <c r="F59" s="84"/>
      <c r="G59" s="84"/>
      <c r="H59" s="84"/>
      <c r="I59" s="86"/>
      <c r="J59" s="90">
        <f t="shared" si="1"/>
        <v>0</v>
      </c>
      <c r="K59" s="277"/>
      <c r="L59" s="87">
        <f t="shared" si="2"/>
        <v>0</v>
      </c>
      <c r="M59" s="18">
        <f>IF(OR(F59=Konti!$D$24,F59=Konti!$D$27,F59=Konti!$D$37),0,I59*0.2)</f>
        <v>0</v>
      </c>
      <c r="N59" s="24">
        <f t="shared" si="3"/>
        <v>0</v>
      </c>
      <c r="O59" s="180">
        <v>45</v>
      </c>
      <c r="P59" s="101"/>
    </row>
    <row r="60" spans="2:16" x14ac:dyDescent="0.2">
      <c r="B60" s="6"/>
      <c r="C60" s="187">
        <v>46</v>
      </c>
      <c r="D60" s="82"/>
      <c r="E60" s="83"/>
      <c r="F60" s="84"/>
      <c r="G60" s="84"/>
      <c r="H60" s="84"/>
      <c r="I60" s="86"/>
      <c r="J60" s="90">
        <f t="shared" si="1"/>
        <v>0</v>
      </c>
      <c r="K60" s="277"/>
      <c r="L60" s="87">
        <f t="shared" si="2"/>
        <v>0</v>
      </c>
      <c r="M60" s="18">
        <f>IF(OR(F60=Konti!$D$24,F60=Konti!$D$27,F60=Konti!$D$37),0,I60*0.2)</f>
        <v>0</v>
      </c>
      <c r="N60" s="24">
        <f t="shared" si="3"/>
        <v>0</v>
      </c>
      <c r="O60" s="180">
        <v>46</v>
      </c>
      <c r="P60" s="101"/>
    </row>
    <row r="61" spans="2:16" x14ac:dyDescent="0.2">
      <c r="B61" s="6"/>
      <c r="C61" s="187">
        <v>47</v>
      </c>
      <c r="D61" s="82"/>
      <c r="E61" s="83"/>
      <c r="F61" s="84"/>
      <c r="G61" s="84"/>
      <c r="H61" s="84"/>
      <c r="I61" s="86"/>
      <c r="J61" s="90">
        <f t="shared" si="1"/>
        <v>0</v>
      </c>
      <c r="K61" s="277"/>
      <c r="L61" s="87">
        <f t="shared" si="2"/>
        <v>0</v>
      </c>
      <c r="M61" s="18">
        <f>IF(OR(F61=Konti!$D$24,F61=Konti!$D$27,F61=Konti!$D$37),0,I61*0.2)</f>
        <v>0</v>
      </c>
      <c r="N61" s="24">
        <f t="shared" si="3"/>
        <v>0</v>
      </c>
      <c r="O61" s="180">
        <v>47</v>
      </c>
      <c r="P61" s="101"/>
    </row>
    <row r="62" spans="2:16" x14ac:dyDescent="0.2">
      <c r="B62" s="6"/>
      <c r="C62" s="187">
        <v>48</v>
      </c>
      <c r="D62" s="82"/>
      <c r="E62" s="83"/>
      <c r="F62" s="84"/>
      <c r="G62" s="84"/>
      <c r="H62" s="84"/>
      <c r="I62" s="86"/>
      <c r="J62" s="90">
        <f t="shared" si="1"/>
        <v>0</v>
      </c>
      <c r="K62" s="277"/>
      <c r="L62" s="87">
        <f t="shared" si="2"/>
        <v>0</v>
      </c>
      <c r="M62" s="18">
        <f>IF(OR(F62=Konti!$D$24,F62=Konti!$D$27,F62=Konti!$D$37),0,I62*0.2)</f>
        <v>0</v>
      </c>
      <c r="N62" s="24">
        <f t="shared" si="3"/>
        <v>0</v>
      </c>
      <c r="O62" s="180">
        <v>48</v>
      </c>
      <c r="P62" s="101"/>
    </row>
    <row r="63" spans="2:16" x14ac:dyDescent="0.2">
      <c r="B63" s="6"/>
      <c r="C63" s="187">
        <v>49</v>
      </c>
      <c r="D63" s="82"/>
      <c r="E63" s="83"/>
      <c r="F63" s="84"/>
      <c r="G63" s="84"/>
      <c r="H63" s="84"/>
      <c r="I63" s="86"/>
      <c r="J63" s="90">
        <f t="shared" si="1"/>
        <v>0</v>
      </c>
      <c r="K63" s="277"/>
      <c r="L63" s="87">
        <f t="shared" si="2"/>
        <v>0</v>
      </c>
      <c r="M63" s="18">
        <f>IF(OR(F63=Konti!$D$24,F63=Konti!$D$27,F63=Konti!$D$37),0,I63*0.2)</f>
        <v>0</v>
      </c>
      <c r="N63" s="24">
        <f t="shared" si="3"/>
        <v>0</v>
      </c>
      <c r="O63" s="180">
        <v>49</v>
      </c>
      <c r="P63" s="101"/>
    </row>
    <row r="64" spans="2:16" x14ac:dyDescent="0.2">
      <c r="B64" s="6"/>
      <c r="C64" s="187">
        <v>50</v>
      </c>
      <c r="D64" s="82"/>
      <c r="E64" s="83"/>
      <c r="F64" s="84"/>
      <c r="G64" s="84"/>
      <c r="H64" s="84"/>
      <c r="I64" s="86"/>
      <c r="J64" s="90">
        <f t="shared" si="1"/>
        <v>0</v>
      </c>
      <c r="K64" s="277"/>
      <c r="L64" s="87">
        <f t="shared" si="2"/>
        <v>0</v>
      </c>
      <c r="M64" s="18">
        <f>IF(OR(F64=Konti!$D$24,F64=Konti!$D$27,F64=Konti!$D$37),0,I64*0.2)</f>
        <v>0</v>
      </c>
      <c r="N64" s="24">
        <f t="shared" si="3"/>
        <v>0</v>
      </c>
      <c r="O64" s="180">
        <v>50</v>
      </c>
      <c r="P64" s="101"/>
    </row>
    <row r="65" spans="1:17" x14ac:dyDescent="0.2">
      <c r="B65" s="6"/>
      <c r="C65" s="187">
        <v>51</v>
      </c>
      <c r="D65" s="82"/>
      <c r="E65" s="83"/>
      <c r="F65" s="84"/>
      <c r="G65" s="84"/>
      <c r="H65" s="84"/>
      <c r="I65" s="86"/>
      <c r="J65" s="90">
        <f t="shared" si="1"/>
        <v>0</v>
      </c>
      <c r="K65" s="277"/>
      <c r="L65" s="87">
        <f t="shared" si="2"/>
        <v>0</v>
      </c>
      <c r="M65" s="18">
        <f>IF(OR(F65=Konti!$D$24,F65=Konti!$D$27,F65=Konti!$D$37),0,I65*0.2)</f>
        <v>0</v>
      </c>
      <c r="N65" s="24">
        <f t="shared" si="3"/>
        <v>0</v>
      </c>
      <c r="O65" s="180">
        <v>51</v>
      </c>
      <c r="P65" s="101"/>
    </row>
    <row r="66" spans="1:17" x14ac:dyDescent="0.2">
      <c r="B66" s="6"/>
      <c r="C66" s="187">
        <v>52</v>
      </c>
      <c r="D66" s="82"/>
      <c r="E66" s="83"/>
      <c r="F66" s="84"/>
      <c r="G66" s="84"/>
      <c r="H66" s="84"/>
      <c r="I66" s="86"/>
      <c r="J66" s="90">
        <f t="shared" si="1"/>
        <v>0</v>
      </c>
      <c r="K66" s="277"/>
      <c r="L66" s="87">
        <f t="shared" si="2"/>
        <v>0</v>
      </c>
      <c r="M66" s="18">
        <f>IF(OR(F66=Konti!$D$24,F66=Konti!$D$27,F66=Konti!$D$37),0,I66*0.2)</f>
        <v>0</v>
      </c>
      <c r="N66" s="24">
        <f t="shared" si="3"/>
        <v>0</v>
      </c>
      <c r="O66" s="180">
        <v>52</v>
      </c>
      <c r="P66" s="101"/>
    </row>
    <row r="67" spans="1:17" x14ac:dyDescent="0.2">
      <c r="B67" s="6"/>
      <c r="C67" s="187">
        <v>53</v>
      </c>
      <c r="D67" s="82"/>
      <c r="E67" s="83"/>
      <c r="F67" s="84"/>
      <c r="G67" s="84"/>
      <c r="H67" s="84"/>
      <c r="I67" s="86"/>
      <c r="J67" s="90">
        <f t="shared" si="1"/>
        <v>0</v>
      </c>
      <c r="K67" s="277"/>
      <c r="L67" s="87">
        <f t="shared" si="2"/>
        <v>0</v>
      </c>
      <c r="M67" s="18">
        <f>IF(OR(F67=Konti!$D$24,F67=Konti!$D$27,F67=Konti!$D$37),0,I67*0.2)</f>
        <v>0</v>
      </c>
      <c r="N67" s="24">
        <f t="shared" si="3"/>
        <v>0</v>
      </c>
      <c r="O67" s="180">
        <v>53</v>
      </c>
      <c r="P67" s="101"/>
    </row>
    <row r="68" spans="1:17" x14ac:dyDescent="0.2">
      <c r="B68" s="6"/>
      <c r="C68" s="187">
        <v>54</v>
      </c>
      <c r="D68" s="82"/>
      <c r="E68" s="83"/>
      <c r="F68" s="84"/>
      <c r="G68" s="84"/>
      <c r="H68" s="84"/>
      <c r="I68" s="86"/>
      <c r="J68" s="90">
        <f t="shared" si="1"/>
        <v>0</v>
      </c>
      <c r="K68" s="277"/>
      <c r="L68" s="87">
        <f t="shared" si="2"/>
        <v>0</v>
      </c>
      <c r="M68" s="18">
        <f>IF(OR(F68=Konti!$D$24,F68=Konti!$D$27,F68=Konti!$D$37),0,I68*0.2)</f>
        <v>0</v>
      </c>
      <c r="N68" s="24">
        <f t="shared" si="3"/>
        <v>0</v>
      </c>
      <c r="O68" s="180">
        <v>54</v>
      </c>
      <c r="P68" s="101"/>
    </row>
    <row r="69" spans="1:17" x14ac:dyDescent="0.2">
      <c r="B69" s="6"/>
      <c r="C69" s="187">
        <v>55</v>
      </c>
      <c r="D69" s="82"/>
      <c r="E69" s="83"/>
      <c r="F69" s="84"/>
      <c r="G69" s="84"/>
      <c r="H69" s="84"/>
      <c r="I69" s="86"/>
      <c r="J69" s="90">
        <f t="shared" si="1"/>
        <v>0</v>
      </c>
      <c r="K69" s="277"/>
      <c r="L69" s="87">
        <f t="shared" si="2"/>
        <v>0</v>
      </c>
      <c r="M69" s="18">
        <f>IF(OR(F69=Konti!$D$24,F69=Konti!$D$27,F69=Konti!$D$37),0,I69*0.2)</f>
        <v>0</v>
      </c>
      <c r="N69" s="24">
        <f t="shared" si="3"/>
        <v>0</v>
      </c>
      <c r="O69" s="180">
        <v>55</v>
      </c>
      <c r="P69" s="101"/>
    </row>
    <row r="70" spans="1:17" x14ac:dyDescent="0.2">
      <c r="B70" s="6"/>
      <c r="C70" s="187">
        <v>56</v>
      </c>
      <c r="D70" s="82"/>
      <c r="E70" s="83"/>
      <c r="F70" s="84"/>
      <c r="G70" s="84"/>
      <c r="H70" s="84"/>
      <c r="I70" s="86"/>
      <c r="J70" s="90">
        <f t="shared" si="1"/>
        <v>0</v>
      </c>
      <c r="K70" s="277"/>
      <c r="L70" s="87">
        <f t="shared" si="2"/>
        <v>0</v>
      </c>
      <c r="M70" s="18">
        <f>IF(OR(F70=Konti!$D$24,F70=Konti!$D$27,F70=Konti!$D$37),0,I70*0.2)</f>
        <v>0</v>
      </c>
      <c r="N70" s="24">
        <f t="shared" si="3"/>
        <v>0</v>
      </c>
      <c r="O70" s="180">
        <v>56</v>
      </c>
      <c r="P70" s="101"/>
    </row>
    <row r="71" spans="1:17" x14ac:dyDescent="0.2">
      <c r="B71" s="6"/>
      <c r="C71" s="187">
        <v>57</v>
      </c>
      <c r="D71" s="82"/>
      <c r="E71" s="83"/>
      <c r="F71" s="84"/>
      <c r="G71" s="84"/>
      <c r="H71" s="84"/>
      <c r="I71" s="86"/>
      <c r="J71" s="90">
        <f t="shared" si="1"/>
        <v>0</v>
      </c>
      <c r="K71" s="277"/>
      <c r="L71" s="87">
        <f t="shared" si="2"/>
        <v>0</v>
      </c>
      <c r="M71" s="18">
        <f>IF(OR(F71=Konti!$D$24,F71=Konti!$D$27,F71=Konti!$D$37),0,I71*0.2)</f>
        <v>0</v>
      </c>
      <c r="N71" s="24">
        <f t="shared" si="3"/>
        <v>0</v>
      </c>
      <c r="O71" s="180">
        <v>57</v>
      </c>
      <c r="P71" s="101"/>
    </row>
    <row r="72" spans="1:17" x14ac:dyDescent="0.2">
      <c r="B72" s="6"/>
      <c r="C72" s="187">
        <v>58</v>
      </c>
      <c r="D72" s="82"/>
      <c r="E72" s="83"/>
      <c r="F72" s="84"/>
      <c r="G72" s="84"/>
      <c r="H72" s="84"/>
      <c r="I72" s="86"/>
      <c r="J72" s="90">
        <f t="shared" si="1"/>
        <v>0</v>
      </c>
      <c r="K72" s="277"/>
      <c r="L72" s="87">
        <f t="shared" si="2"/>
        <v>0</v>
      </c>
      <c r="M72" s="18">
        <f>IF(OR(F72=Konti!$D$24,F72=Konti!$D$27,F72=Konti!$D$37),0,I72*0.2)</f>
        <v>0</v>
      </c>
      <c r="N72" s="24">
        <f t="shared" si="3"/>
        <v>0</v>
      </c>
      <c r="O72" s="180">
        <v>58</v>
      </c>
      <c r="P72" s="101"/>
    </row>
    <row r="73" spans="1:17" x14ac:dyDescent="0.2">
      <c r="B73" s="6"/>
      <c r="C73" s="187">
        <v>59</v>
      </c>
      <c r="D73" s="82"/>
      <c r="E73" s="83"/>
      <c r="F73" s="84"/>
      <c r="G73" s="84"/>
      <c r="H73" s="84"/>
      <c r="I73" s="86"/>
      <c r="J73" s="90">
        <f t="shared" si="1"/>
        <v>0</v>
      </c>
      <c r="K73" s="277"/>
      <c r="L73" s="87">
        <f t="shared" si="2"/>
        <v>0</v>
      </c>
      <c r="M73" s="18">
        <f>IF(OR(F73=Konti!$D$24,F73=Konti!$D$27,F73=Konti!$D$37),0,I73*0.2)</f>
        <v>0</v>
      </c>
      <c r="N73" s="24">
        <f t="shared" si="3"/>
        <v>0</v>
      </c>
      <c r="O73" s="180">
        <v>59</v>
      </c>
      <c r="P73" s="101"/>
    </row>
    <row r="74" spans="1:17" x14ac:dyDescent="0.2">
      <c r="B74" s="6"/>
      <c r="C74" s="187">
        <v>60</v>
      </c>
      <c r="D74" s="82"/>
      <c r="E74" s="83"/>
      <c r="F74" s="84"/>
      <c r="G74" s="84"/>
      <c r="H74" s="84"/>
      <c r="I74" s="86"/>
      <c r="J74" s="90">
        <f t="shared" si="1"/>
        <v>0</v>
      </c>
      <c r="K74" s="277"/>
      <c r="L74" s="87">
        <f t="shared" si="2"/>
        <v>0</v>
      </c>
      <c r="M74" s="18">
        <f>IF(OR(F74=Konti!$D$24,F74=Konti!$D$27,F74=Konti!$D$37),0,I74*0.2)</f>
        <v>0</v>
      </c>
      <c r="N74" s="24">
        <f t="shared" si="3"/>
        <v>0</v>
      </c>
      <c r="O74" s="180">
        <v>60</v>
      </c>
      <c r="P74" s="101"/>
    </row>
    <row r="75" spans="1:17" x14ac:dyDescent="0.2">
      <c r="B75" s="6"/>
      <c r="C75" s="187"/>
      <c r="D75" s="82"/>
      <c r="E75" s="83"/>
      <c r="F75" s="84"/>
      <c r="G75" s="84"/>
      <c r="H75" s="84"/>
      <c r="I75" s="86"/>
      <c r="J75" s="90"/>
      <c r="K75" s="277"/>
      <c r="L75" s="87"/>
      <c r="M75" s="18"/>
      <c r="N75" s="24"/>
      <c r="O75" s="180"/>
      <c r="P75" s="101"/>
    </row>
    <row r="76" spans="1:17" ht="13.5" thickBot="1" x14ac:dyDescent="0.25">
      <c r="A76" s="139"/>
      <c r="B76" s="6"/>
      <c r="C76" s="172"/>
      <c r="D76" s="169"/>
      <c r="E76" s="118"/>
      <c r="F76" s="152"/>
      <c r="G76" s="152"/>
      <c r="H76" s="167">
        <f t="shared" ref="H76:N76" si="4">SUM(H15:H75)</f>
        <v>0</v>
      </c>
      <c r="I76" s="112">
        <f t="shared" si="4"/>
        <v>0</v>
      </c>
      <c r="J76" s="113">
        <f t="shared" si="4"/>
        <v>0</v>
      </c>
      <c r="K76" s="112">
        <f t="shared" si="4"/>
        <v>0</v>
      </c>
      <c r="L76" s="299">
        <f t="shared" si="4"/>
        <v>0</v>
      </c>
      <c r="M76" s="115">
        <f t="shared" si="4"/>
        <v>0</v>
      </c>
      <c r="N76" s="114">
        <f t="shared" si="4"/>
        <v>0</v>
      </c>
      <c r="O76" s="173"/>
      <c r="P76" s="101"/>
    </row>
    <row r="77" spans="1:17" ht="13.5" thickBot="1" x14ac:dyDescent="0.25">
      <c r="A77" s="139"/>
      <c r="B77" s="6"/>
      <c r="C77" s="2"/>
      <c r="D77" s="107"/>
      <c r="E77" s="108"/>
      <c r="F77" s="109"/>
      <c r="G77" s="109"/>
      <c r="H77" s="109"/>
      <c r="I77" s="14"/>
      <c r="J77" s="30"/>
      <c r="K77" s="50"/>
      <c r="L77" s="50"/>
      <c r="M77" s="14"/>
      <c r="N77" s="14"/>
      <c r="O77" s="132"/>
      <c r="P77" s="59"/>
    </row>
    <row r="78" spans="1:17" x14ac:dyDescent="0.2">
      <c r="A78" s="139"/>
      <c r="B78" s="6"/>
      <c r="C78" s="202"/>
      <c r="D78" s="218" t="s">
        <v>32</v>
      </c>
      <c r="E78" s="33"/>
      <c r="F78" s="36"/>
      <c r="G78" s="14"/>
      <c r="H78" s="14"/>
      <c r="I78" s="50"/>
      <c r="J78" s="30"/>
      <c r="K78" s="50"/>
      <c r="L78" s="50"/>
      <c r="M78" s="14"/>
      <c r="N78" s="14"/>
      <c r="O78" s="14"/>
      <c r="P78" s="101"/>
    </row>
    <row r="79" spans="1:17" x14ac:dyDescent="0.2">
      <c r="A79" s="139"/>
      <c r="B79" s="6"/>
      <c r="C79" s="205"/>
      <c r="D79" s="51" t="s">
        <v>71</v>
      </c>
      <c r="E79" s="51"/>
      <c r="F79" s="54"/>
      <c r="G79" s="14"/>
      <c r="H79" s="14"/>
      <c r="I79" s="50"/>
      <c r="J79" s="50"/>
      <c r="K79" s="30"/>
      <c r="L79" s="50"/>
      <c r="M79" s="14"/>
      <c r="N79" s="14"/>
      <c r="O79" s="14"/>
      <c r="P79" s="101"/>
    </row>
    <row r="80" spans="1:17" x14ac:dyDescent="0.2">
      <c r="A80" s="139"/>
      <c r="B80" s="6"/>
      <c r="C80" s="206"/>
      <c r="D80" s="13" t="s">
        <v>76</v>
      </c>
      <c r="E80" s="13"/>
      <c r="F80" s="10"/>
      <c r="G80" s="14"/>
      <c r="H80" s="14"/>
      <c r="I80" s="50"/>
      <c r="J80" s="50"/>
      <c r="K80" s="50"/>
      <c r="L80" s="50"/>
      <c r="M80" s="14"/>
      <c r="N80" s="14"/>
      <c r="O80" s="14"/>
      <c r="P80" s="101"/>
      <c r="Q80" s="139"/>
    </row>
    <row r="81" spans="1:16" x14ac:dyDescent="0.2">
      <c r="A81" s="139"/>
      <c r="B81" s="6"/>
      <c r="C81" s="206"/>
      <c r="D81" s="13" t="s">
        <v>39</v>
      </c>
      <c r="E81" s="13"/>
      <c r="F81" s="10"/>
      <c r="G81" s="14"/>
      <c r="H81" s="14"/>
      <c r="I81" s="14"/>
      <c r="J81" s="30"/>
      <c r="K81" s="50"/>
      <c r="L81" s="50"/>
      <c r="M81" s="14"/>
      <c r="N81" s="14"/>
      <c r="O81" s="14"/>
      <c r="P81" s="101"/>
    </row>
    <row r="82" spans="1:16" x14ac:dyDescent="0.2">
      <c r="A82" s="139"/>
      <c r="B82" s="6"/>
      <c r="C82" s="206"/>
      <c r="D82" s="13" t="s">
        <v>40</v>
      </c>
      <c r="E82" s="13"/>
      <c r="F82" s="10"/>
      <c r="G82" s="14"/>
      <c r="H82" s="14"/>
      <c r="I82" s="14"/>
      <c r="J82" s="30"/>
      <c r="K82" s="50"/>
      <c r="L82" s="50"/>
      <c r="M82" s="14"/>
      <c r="N82" s="14"/>
      <c r="O82" s="14"/>
      <c r="P82" s="101"/>
    </row>
    <row r="83" spans="1:16" x14ac:dyDescent="0.2">
      <c r="A83" s="139"/>
      <c r="B83" s="137"/>
      <c r="C83" s="215"/>
      <c r="D83" s="13" t="s">
        <v>34</v>
      </c>
      <c r="E83" s="13"/>
      <c r="F83" s="10"/>
      <c r="G83" s="14"/>
      <c r="H83" s="14"/>
      <c r="I83" s="50"/>
      <c r="J83" s="30"/>
      <c r="K83" s="50"/>
      <c r="L83" s="50"/>
      <c r="M83" s="14"/>
      <c r="N83" s="14"/>
      <c r="O83" s="14"/>
      <c r="P83" s="101"/>
    </row>
    <row r="84" spans="1:16" x14ac:dyDescent="0.2">
      <c r="A84" s="139"/>
      <c r="B84" s="137"/>
      <c r="C84" s="215"/>
      <c r="D84" s="13" t="s">
        <v>77</v>
      </c>
      <c r="E84" s="13"/>
      <c r="F84" s="10"/>
      <c r="G84" s="14"/>
      <c r="H84" s="14"/>
      <c r="I84" s="50"/>
      <c r="J84" s="50"/>
      <c r="K84" s="30"/>
      <c r="L84" s="50"/>
      <c r="M84" s="14"/>
      <c r="N84" s="14"/>
      <c r="O84" s="14"/>
      <c r="P84" s="101"/>
    </row>
    <row r="85" spans="1:16" x14ac:dyDescent="0.2">
      <c r="A85" s="139"/>
      <c r="B85" s="137"/>
      <c r="C85" s="215"/>
      <c r="D85" s="13" t="s">
        <v>35</v>
      </c>
      <c r="E85" s="13"/>
      <c r="F85" s="10"/>
      <c r="G85" s="14"/>
      <c r="H85" s="14"/>
      <c r="I85" s="50"/>
      <c r="J85" s="50"/>
      <c r="K85" s="50"/>
      <c r="L85" s="30"/>
      <c r="M85" s="14"/>
      <c r="N85" s="14"/>
      <c r="O85" s="14"/>
      <c r="P85" s="101"/>
    </row>
    <row r="86" spans="1:16" x14ac:dyDescent="0.2">
      <c r="B86" s="137"/>
      <c r="C86" s="215"/>
      <c r="D86" s="13" t="s">
        <v>36</v>
      </c>
      <c r="E86" s="76"/>
      <c r="F86" s="10"/>
      <c r="G86" s="14"/>
      <c r="H86" s="14"/>
      <c r="I86" s="14"/>
      <c r="J86" s="30"/>
      <c r="K86" s="50"/>
      <c r="L86" s="50"/>
      <c r="M86" s="14"/>
      <c r="N86" s="14"/>
      <c r="O86" s="14"/>
      <c r="P86" s="101"/>
    </row>
    <row r="87" spans="1:16" x14ac:dyDescent="0.2">
      <c r="B87" s="137"/>
      <c r="C87" s="215"/>
      <c r="D87" s="13" t="s">
        <v>37</v>
      </c>
      <c r="E87" s="13"/>
      <c r="F87" s="77"/>
      <c r="G87" s="100"/>
      <c r="H87" s="100"/>
      <c r="I87" s="39"/>
      <c r="J87" s="140"/>
      <c r="K87" s="1"/>
      <c r="L87" s="50"/>
      <c r="M87" s="14"/>
      <c r="N87" s="14"/>
      <c r="O87" s="100"/>
      <c r="P87" s="120"/>
    </row>
    <row r="88" spans="1:16" ht="14.25" x14ac:dyDescent="0.3">
      <c r="B88" s="137"/>
      <c r="C88" s="215"/>
      <c r="D88" s="13" t="s">
        <v>38</v>
      </c>
      <c r="E88" s="13"/>
      <c r="F88" s="77"/>
      <c r="G88" s="100"/>
      <c r="H88" s="100"/>
      <c r="I88" s="34"/>
      <c r="J88" s="138"/>
      <c r="K88" s="2"/>
      <c r="L88" s="14"/>
      <c r="M88" s="14"/>
      <c r="N88" s="14"/>
      <c r="O88" s="14"/>
      <c r="P88" s="101"/>
    </row>
    <row r="89" spans="1:16" ht="15" thickBot="1" x14ac:dyDescent="0.35">
      <c r="B89" s="137"/>
      <c r="C89" s="216"/>
      <c r="D89" s="136" t="s">
        <v>89</v>
      </c>
      <c r="E89" s="136"/>
      <c r="F89" s="11"/>
      <c r="G89" s="14"/>
      <c r="H89" s="14"/>
      <c r="I89" s="34"/>
      <c r="J89" s="138"/>
      <c r="K89" s="34"/>
      <c r="L89" s="14"/>
      <c r="M89" s="14"/>
      <c r="N89" s="14"/>
      <c r="O89" s="34"/>
      <c r="P89" s="35"/>
    </row>
    <row r="90" spans="1:16" ht="13.5" thickBot="1" x14ac:dyDescent="0.25">
      <c r="B90" s="141"/>
      <c r="C90" s="142"/>
      <c r="D90" s="60"/>
      <c r="E90" s="60"/>
      <c r="F90" s="60"/>
      <c r="G90" s="60"/>
      <c r="H90" s="60"/>
      <c r="I90" s="142"/>
      <c r="J90" s="142"/>
      <c r="K90" s="9"/>
      <c r="L90" s="9"/>
      <c r="M90" s="9"/>
      <c r="N90" s="9"/>
      <c r="O90" s="9"/>
      <c r="P90" s="208"/>
    </row>
    <row r="91" spans="1:16" x14ac:dyDescent="0.2">
      <c r="B91" s="139"/>
      <c r="C91" s="139"/>
      <c r="D91" s="122"/>
      <c r="E91" s="122"/>
      <c r="F91" s="122"/>
      <c r="G91" s="122"/>
      <c r="H91" s="122"/>
      <c r="I91" s="123"/>
      <c r="J91" s="123"/>
      <c r="K91" s="121"/>
      <c r="L91" s="121"/>
      <c r="M91" s="121"/>
      <c r="N91" s="121"/>
    </row>
    <row r="92" spans="1:16" x14ac:dyDescent="0.2">
      <c r="B92" s="139"/>
      <c r="C92" s="139"/>
      <c r="D92" s="123"/>
      <c r="E92" s="123"/>
      <c r="F92" s="123"/>
      <c r="G92" s="123"/>
      <c r="H92" s="123"/>
      <c r="I92" s="139"/>
      <c r="J92" s="139"/>
    </row>
    <row r="93" spans="1:16" x14ac:dyDescent="0.2">
      <c r="B93" s="139"/>
      <c r="C93" s="139"/>
      <c r="D93" s="123"/>
      <c r="E93" s="123"/>
      <c r="F93" s="123"/>
      <c r="G93" s="123"/>
      <c r="H93" s="123"/>
      <c r="I93" s="139"/>
      <c r="J93" s="139"/>
    </row>
    <row r="94" spans="1:16" x14ac:dyDescent="0.2">
      <c r="B94" s="139"/>
      <c r="C94" s="139"/>
      <c r="D94" s="139"/>
      <c r="E94" s="139"/>
      <c r="F94" s="139"/>
      <c r="G94" s="139"/>
      <c r="H94" s="139"/>
      <c r="I94" s="139"/>
      <c r="J94" s="139"/>
    </row>
    <row r="99" spans="9:14" x14ac:dyDescent="0.2">
      <c r="I99" s="121"/>
    </row>
    <row r="100" spans="9:14" x14ac:dyDescent="0.2">
      <c r="I100" s="121"/>
      <c r="J100" s="121"/>
      <c r="K100" s="121"/>
      <c r="L100" s="121"/>
      <c r="M100" s="121"/>
      <c r="N100" s="121"/>
    </row>
    <row r="101" spans="9:14" x14ac:dyDescent="0.2">
      <c r="I101" s="121"/>
      <c r="J101" s="121"/>
      <c r="K101" s="121"/>
      <c r="L101" s="121"/>
      <c r="M101" s="121"/>
      <c r="N101" s="121"/>
    </row>
    <row r="102" spans="9:14" x14ac:dyDescent="0.2">
      <c r="I102" s="121"/>
      <c r="J102" s="121"/>
      <c r="K102" s="121"/>
      <c r="L102" s="121"/>
      <c r="M102" s="121"/>
      <c r="N102" s="121"/>
    </row>
    <row r="103" spans="9:14" x14ac:dyDescent="0.2">
      <c r="I103" s="121"/>
      <c r="J103" s="121"/>
      <c r="K103" s="121"/>
      <c r="L103" s="121"/>
      <c r="M103" s="121"/>
      <c r="N103" s="121"/>
    </row>
    <row r="104" spans="9:14" x14ac:dyDescent="0.2">
      <c r="I104" s="121"/>
      <c r="J104" s="121"/>
      <c r="K104" s="121"/>
      <c r="L104" s="121"/>
      <c r="M104" s="121"/>
      <c r="N104" s="121"/>
    </row>
    <row r="105" spans="9:14" x14ac:dyDescent="0.2">
      <c r="I105" s="121"/>
      <c r="J105" s="121"/>
      <c r="K105" s="121"/>
      <c r="L105" s="130"/>
      <c r="M105" s="121"/>
      <c r="N105" s="121"/>
    </row>
    <row r="106" spans="9:14" x14ac:dyDescent="0.2">
      <c r="I106" s="121"/>
      <c r="J106" s="121"/>
      <c r="K106" s="121"/>
      <c r="L106" s="130"/>
      <c r="M106" s="130"/>
      <c r="N106" s="121"/>
    </row>
    <row r="107" spans="9:14" x14ac:dyDescent="0.2">
      <c r="I107" s="121"/>
      <c r="J107" s="121"/>
      <c r="K107" s="121"/>
      <c r="L107" s="130"/>
      <c r="M107" s="130"/>
      <c r="N107" s="121"/>
    </row>
    <row r="108" spans="9:14" x14ac:dyDescent="0.2">
      <c r="I108" s="121"/>
      <c r="J108" s="121"/>
      <c r="K108" s="121"/>
      <c r="L108" s="130"/>
      <c r="M108" s="130"/>
      <c r="N108" s="121"/>
    </row>
    <row r="109" spans="9:14" x14ac:dyDescent="0.2">
      <c r="I109" s="121"/>
      <c r="J109" s="121"/>
      <c r="K109" s="121"/>
      <c r="L109" s="130"/>
      <c r="M109" s="130"/>
      <c r="N109" s="121"/>
    </row>
    <row r="110" spans="9:14" x14ac:dyDescent="0.2">
      <c r="I110" s="121"/>
      <c r="J110" s="121"/>
      <c r="K110" s="121"/>
      <c r="L110" s="130"/>
      <c r="M110" s="130"/>
      <c r="N110" s="121"/>
    </row>
    <row r="111" spans="9:14" x14ac:dyDescent="0.2">
      <c r="I111" s="121"/>
      <c r="J111" s="121"/>
      <c r="K111" s="121"/>
      <c r="L111" s="130"/>
      <c r="M111" s="130"/>
      <c r="N111" s="121"/>
    </row>
    <row r="112" spans="9:14" x14ac:dyDescent="0.2">
      <c r="I112" s="121"/>
      <c r="J112" s="121"/>
      <c r="K112" s="121"/>
      <c r="L112" s="131"/>
      <c r="M112" s="130"/>
      <c r="N112" s="121"/>
    </row>
    <row r="113" spans="9:14" x14ac:dyDescent="0.2">
      <c r="I113" s="121"/>
      <c r="J113" s="121"/>
      <c r="K113" s="121"/>
      <c r="L113" s="130"/>
      <c r="M113" s="131"/>
      <c r="N113" s="121"/>
    </row>
    <row r="114" spans="9:14" x14ac:dyDescent="0.2">
      <c r="I114" s="121"/>
      <c r="J114" s="121"/>
      <c r="K114" s="121"/>
      <c r="L114" s="130"/>
      <c r="M114" s="130"/>
      <c r="N114" s="121"/>
    </row>
    <row r="115" spans="9:14" x14ac:dyDescent="0.2">
      <c r="J115" s="121"/>
      <c r="K115" s="121"/>
      <c r="L115" s="121"/>
      <c r="M115" s="121"/>
      <c r="N115" s="121"/>
    </row>
  </sheetData>
  <phoneticPr fontId="0" type="noConversion"/>
  <dataValidations count="2">
    <dataValidation type="list" allowBlank="1" showInputMessage="1" showErrorMessage="1" sqref="G15:G75" xr:uid="{00000000-0002-0000-0600-000000000000}">
      <formula1>Lagerstyring</formula1>
    </dataValidation>
    <dataValidation type="list" errorStyle="information" allowBlank="1" showInputMessage="1" showErrorMessage="1" errorTitle="Vælg Konto" error="Du skal vælge en af de konti du har i kontooversigten. Mangler du en konto, kan du ændre i eksisterende konti eller lave en ny under fanebladet &quot;Konti&quot;." promptTitle="Kontoovesigt" prompt="Vælg her den konto du vil knytte posteringen til. " sqref="F15:F75" xr:uid="{00000000-0002-0000-0600-000001000000}">
      <formula1>Kontooversigt</formula1>
    </dataValidation>
  </dataValidations>
  <hyperlinks>
    <hyperlink ref="D89:E89" r:id="rId1" display="Læs mere på Letmoms.dk" xr:uid="{00000000-0004-0000-0600-000000000000}"/>
  </hyperlinks>
  <pageMargins left="0.75" right="0.75" top="1" bottom="1" header="0.5" footer="0.5"/>
  <pageSetup orientation="portrait" horizontalDpi="300" verticalDpi="300" r:id="rId2"/>
  <headerFooter alignWithMargins="0"/>
  <drawing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6">
    <tabColor indexed="13"/>
  </sheetPr>
  <dimension ref="A1:V134"/>
  <sheetViews>
    <sheetView showZeros="0" zoomScale="90" zoomScaleNormal="90" workbookViewId="0">
      <selection activeCell="H30" sqref="H30"/>
    </sheetView>
  </sheetViews>
  <sheetFormatPr defaultColWidth="17.42578125" defaultRowHeight="12.75" x14ac:dyDescent="0.2"/>
  <cols>
    <col min="1" max="2" width="3.42578125" style="124" customWidth="1"/>
    <col min="3" max="3" width="3.85546875" style="124" customWidth="1"/>
    <col min="4" max="4" width="13.42578125" style="124" customWidth="1"/>
    <col min="5" max="5" width="10.5703125" style="124" customWidth="1"/>
    <col min="6" max="6" width="28" style="124" customWidth="1"/>
    <col min="7" max="7" width="17.42578125" style="124" customWidth="1"/>
    <col min="8" max="8" width="8.42578125" style="124" customWidth="1"/>
    <col min="9" max="14" width="17.42578125" style="124" customWidth="1"/>
    <col min="15" max="15" width="3.85546875" style="124" customWidth="1"/>
    <col min="16" max="16" width="2.5703125" style="124" customWidth="1"/>
    <col min="17" max="17" width="13.42578125" style="124" bestFit="1" customWidth="1"/>
    <col min="18" max="18" width="11.42578125" style="124" bestFit="1" customWidth="1"/>
    <col min="19" max="16384" width="17.42578125" style="124"/>
  </cols>
  <sheetData>
    <row r="1" spans="2:19" ht="13.5" thickBot="1" x14ac:dyDescent="0.25"/>
    <row r="2" spans="2:19" ht="9.75" customHeight="1" thickBot="1" x14ac:dyDescent="0.25">
      <c r="B2" s="119"/>
      <c r="C2" s="4"/>
      <c r="D2" s="4"/>
      <c r="E2" s="4"/>
      <c r="F2" s="4"/>
      <c r="G2" s="4"/>
      <c r="H2" s="4"/>
      <c r="I2" s="4"/>
      <c r="J2" s="4"/>
      <c r="K2" s="4"/>
      <c r="L2" s="4"/>
      <c r="M2" s="4"/>
      <c r="N2" s="4"/>
      <c r="O2" s="4"/>
      <c r="P2" s="5"/>
    </row>
    <row r="3" spans="2:19" ht="18" x14ac:dyDescent="0.25">
      <c r="B3" s="6"/>
      <c r="C3" s="203"/>
      <c r="D3" s="209" t="s">
        <v>113</v>
      </c>
      <c r="E3" s="161"/>
      <c r="F3" s="162"/>
      <c r="G3" s="153"/>
      <c r="H3" s="153"/>
      <c r="I3" s="2"/>
      <c r="J3" s="2"/>
      <c r="K3" s="2"/>
      <c r="L3" s="2"/>
      <c r="M3" s="2"/>
      <c r="N3" s="2"/>
      <c r="O3" s="2"/>
      <c r="P3" s="7"/>
    </row>
    <row r="4" spans="2:19" x14ac:dyDescent="0.2">
      <c r="B4" s="6"/>
      <c r="C4" s="170"/>
      <c r="D4" s="210" t="s">
        <v>78</v>
      </c>
      <c r="E4" s="93"/>
      <c r="F4" s="220">
        <f>IF(F11&gt;0,(#REF!-#REF!)/ABS(#REF!),0)</f>
        <v>0</v>
      </c>
      <c r="G4" s="30"/>
      <c r="H4" s="30"/>
      <c r="I4" s="2"/>
      <c r="J4" s="2"/>
      <c r="K4" s="2"/>
      <c r="L4" s="2"/>
      <c r="M4" s="2"/>
      <c r="N4" s="2"/>
      <c r="O4" s="2"/>
      <c r="P4" s="7"/>
    </row>
    <row r="5" spans="2:19" x14ac:dyDescent="0.2">
      <c r="B5" s="6"/>
      <c r="C5" s="170"/>
      <c r="D5" s="211" t="s">
        <v>0</v>
      </c>
      <c r="E5" s="66"/>
      <c r="F5" s="49">
        <f>SUM(L13)</f>
        <v>0</v>
      </c>
      <c r="G5" s="103"/>
      <c r="H5" s="103"/>
      <c r="I5" s="2"/>
      <c r="J5" s="2"/>
      <c r="K5" s="2"/>
      <c r="L5" s="2"/>
      <c r="M5" s="2"/>
      <c r="N5" s="2"/>
      <c r="O5" s="132"/>
      <c r="P5" s="59"/>
    </row>
    <row r="6" spans="2:19" x14ac:dyDescent="0.2">
      <c r="B6" s="6"/>
      <c r="C6" s="170"/>
      <c r="D6" s="211" t="s">
        <v>51</v>
      </c>
      <c r="E6" s="66"/>
      <c r="F6" s="46">
        <f>SUM(J13)</f>
        <v>0</v>
      </c>
      <c r="G6" s="30"/>
      <c r="H6" s="30"/>
      <c r="I6" s="2"/>
      <c r="J6" s="2"/>
      <c r="K6" s="2"/>
      <c r="L6" s="2"/>
      <c r="M6" s="2"/>
      <c r="N6" s="2"/>
      <c r="O6" s="132"/>
      <c r="P6" s="59"/>
      <c r="Q6" s="126"/>
      <c r="R6" s="126"/>
      <c r="S6" s="126"/>
    </row>
    <row r="7" spans="2:19" x14ac:dyDescent="0.2">
      <c r="B7" s="6"/>
      <c r="C7" s="170"/>
      <c r="D7" s="211" t="s">
        <v>17</v>
      </c>
      <c r="E7" s="43"/>
      <c r="F7" s="47">
        <f>SUM(F5-F6)</f>
        <v>0</v>
      </c>
      <c r="G7" s="30"/>
      <c r="H7" s="30"/>
      <c r="I7" s="2"/>
      <c r="J7" s="2"/>
      <c r="K7" s="2"/>
      <c r="L7" s="2"/>
      <c r="M7" s="2"/>
      <c r="N7" s="2"/>
      <c r="O7" s="132"/>
      <c r="P7" s="59"/>
      <c r="Q7" s="127"/>
    </row>
    <row r="8" spans="2:19" x14ac:dyDescent="0.2">
      <c r="B8" s="6"/>
      <c r="C8" s="170"/>
      <c r="D8" s="212" t="s">
        <v>3</v>
      </c>
      <c r="E8" s="43"/>
      <c r="F8" s="48">
        <f>SUM(M13)</f>
        <v>0</v>
      </c>
      <c r="G8" s="30"/>
      <c r="H8" s="30"/>
      <c r="I8" s="2"/>
      <c r="J8" s="2"/>
      <c r="K8" s="2"/>
      <c r="L8" s="2"/>
      <c r="M8" s="2"/>
      <c r="N8" s="2"/>
      <c r="O8" s="132"/>
      <c r="P8" s="59"/>
      <c r="Q8" s="127"/>
    </row>
    <row r="9" spans="2:19" x14ac:dyDescent="0.2">
      <c r="B9" s="6"/>
      <c r="C9" s="170"/>
      <c r="D9" s="213" t="s">
        <v>4</v>
      </c>
      <c r="E9" s="44"/>
      <c r="F9" s="48">
        <f>SUM(N13)</f>
        <v>0</v>
      </c>
      <c r="G9" s="30"/>
      <c r="H9" s="30"/>
      <c r="I9" s="2"/>
      <c r="J9" s="2"/>
      <c r="K9" s="2"/>
      <c r="L9" s="2"/>
      <c r="M9" s="2"/>
      <c r="N9" s="2"/>
      <c r="O9" s="132"/>
      <c r="P9" s="59"/>
      <c r="Q9" s="128"/>
      <c r="R9" s="129"/>
    </row>
    <row r="10" spans="2:19" x14ac:dyDescent="0.2">
      <c r="B10" s="6"/>
      <c r="C10" s="170"/>
      <c r="D10" s="213" t="s">
        <v>2</v>
      </c>
      <c r="E10" s="44"/>
      <c r="F10" s="48">
        <f>SUM(F8-F9)</f>
        <v>0</v>
      </c>
      <c r="G10" s="30"/>
      <c r="H10" s="30"/>
      <c r="I10" s="2"/>
      <c r="J10" s="2"/>
      <c r="K10" s="2"/>
      <c r="L10" s="2"/>
      <c r="M10" s="2"/>
      <c r="N10" s="2"/>
      <c r="O10" s="132"/>
      <c r="P10" s="59"/>
    </row>
    <row r="11" spans="2:19" ht="13.5" thickBot="1" x14ac:dyDescent="0.25">
      <c r="B11" s="6"/>
      <c r="C11" s="172"/>
      <c r="D11" s="214" t="s">
        <v>80</v>
      </c>
      <c r="E11" s="45"/>
      <c r="F11" s="111">
        <f>COUNTA(D15:D100)</f>
        <v>0</v>
      </c>
      <c r="G11" s="110"/>
      <c r="H11" s="110"/>
      <c r="I11" s="2"/>
      <c r="J11" s="2"/>
      <c r="K11" s="2"/>
      <c r="L11" s="2"/>
      <c r="M11" s="2"/>
      <c r="N11" s="2"/>
      <c r="O11" s="132"/>
      <c r="P11" s="59"/>
    </row>
    <row r="12" spans="2:19" ht="13.5" thickBot="1" x14ac:dyDescent="0.25">
      <c r="B12" s="6"/>
      <c r="C12" s="2"/>
      <c r="D12" s="50"/>
      <c r="E12" s="50"/>
      <c r="F12" s="110"/>
      <c r="G12" s="110"/>
      <c r="H12" s="110"/>
      <c r="I12" s="2"/>
      <c r="J12" s="2"/>
      <c r="K12" s="2"/>
      <c r="L12" s="2"/>
      <c r="M12" s="2"/>
      <c r="N12" s="2"/>
      <c r="O12" s="132"/>
      <c r="P12" s="59"/>
    </row>
    <row r="13" spans="2:19" x14ac:dyDescent="0.2">
      <c r="B13" s="6"/>
      <c r="C13" s="176"/>
      <c r="D13" s="175"/>
      <c r="E13" s="33"/>
      <c r="F13" s="117"/>
      <c r="G13" s="117"/>
      <c r="H13" s="117">
        <f t="shared" ref="H13:N13" si="0">SUM(H15:H100)</f>
        <v>0</v>
      </c>
      <c r="I13" s="116">
        <f t="shared" si="0"/>
        <v>0</v>
      </c>
      <c r="J13" s="116">
        <f t="shared" si="0"/>
        <v>0</v>
      </c>
      <c r="K13" s="116">
        <f t="shared" si="0"/>
        <v>0</v>
      </c>
      <c r="L13" s="116">
        <f t="shared" si="0"/>
        <v>0</v>
      </c>
      <c r="M13" s="116">
        <f t="shared" si="0"/>
        <v>0</v>
      </c>
      <c r="N13" s="171">
        <f t="shared" si="0"/>
        <v>0</v>
      </c>
      <c r="O13" s="174"/>
      <c r="P13" s="59"/>
    </row>
    <row r="14" spans="2:19" x14ac:dyDescent="0.2">
      <c r="B14" s="6"/>
      <c r="C14" s="182" t="s">
        <v>103</v>
      </c>
      <c r="D14" s="168" t="s">
        <v>1</v>
      </c>
      <c r="E14" s="95" t="s">
        <v>22</v>
      </c>
      <c r="F14" s="95" t="s">
        <v>88</v>
      </c>
      <c r="G14" s="276" t="s">
        <v>92</v>
      </c>
      <c r="H14" s="276" t="s">
        <v>95</v>
      </c>
      <c r="I14" s="95" t="s">
        <v>29</v>
      </c>
      <c r="J14" s="95" t="s">
        <v>50</v>
      </c>
      <c r="K14" s="95" t="s">
        <v>28</v>
      </c>
      <c r="L14" s="96" t="s">
        <v>6</v>
      </c>
      <c r="M14" s="97" t="s">
        <v>3</v>
      </c>
      <c r="N14" s="96" t="s">
        <v>4</v>
      </c>
      <c r="O14" s="181" t="s">
        <v>103</v>
      </c>
      <c r="P14" s="101"/>
    </row>
    <row r="15" spans="2:19" x14ac:dyDescent="0.2">
      <c r="B15" s="6"/>
      <c r="C15" s="177">
        <v>1</v>
      </c>
      <c r="D15" s="82"/>
      <c r="E15" s="83"/>
      <c r="F15" s="84"/>
      <c r="G15" s="84"/>
      <c r="H15" s="84"/>
      <c r="I15" s="296"/>
      <c r="J15" s="90">
        <f>I15-M15</f>
        <v>0</v>
      </c>
      <c r="K15" s="277"/>
      <c r="L15" s="87">
        <f>K15-N15</f>
        <v>0</v>
      </c>
      <c r="M15" s="18">
        <f>IF(OR(F15=Konti!$D$24,F15=Konti!$D$27,F15=Konti!$D$37),0,I15*0.2)</f>
        <v>0</v>
      </c>
      <c r="N15" s="24">
        <f>K15*0.2</f>
        <v>0</v>
      </c>
      <c r="O15" s="180">
        <v>1</v>
      </c>
      <c r="P15" s="101"/>
    </row>
    <row r="16" spans="2:19" x14ac:dyDescent="0.2">
      <c r="B16" s="6"/>
      <c r="C16" s="187">
        <v>2</v>
      </c>
      <c r="D16" s="82"/>
      <c r="E16" s="83"/>
      <c r="F16" s="84"/>
      <c r="G16" s="84"/>
      <c r="H16" s="84"/>
      <c r="I16" s="86"/>
      <c r="J16" s="90">
        <f t="shared" ref="J16:J91" si="1">I16-M16</f>
        <v>0</v>
      </c>
      <c r="K16" s="277"/>
      <c r="L16" s="87">
        <f t="shared" ref="L16:L91" si="2">K16-N16</f>
        <v>0</v>
      </c>
      <c r="M16" s="18">
        <f>IF(OR(F16=Konti!$D$24,F16=Konti!$D$27,F16=Konti!$D$37),0,I16*0.2)</f>
        <v>0</v>
      </c>
      <c r="N16" s="24">
        <f t="shared" ref="N16:N91" si="3">K16*0.2</f>
        <v>0</v>
      </c>
      <c r="O16" s="180">
        <v>2</v>
      </c>
      <c r="P16" s="101"/>
    </row>
    <row r="17" spans="2:16" x14ac:dyDescent="0.2">
      <c r="B17" s="6"/>
      <c r="C17" s="187">
        <v>3</v>
      </c>
      <c r="D17" s="82"/>
      <c r="E17" s="83"/>
      <c r="F17" s="84"/>
      <c r="G17" s="84"/>
      <c r="H17" s="84"/>
      <c r="I17" s="86"/>
      <c r="J17" s="90">
        <f t="shared" si="1"/>
        <v>0</v>
      </c>
      <c r="K17" s="277"/>
      <c r="L17" s="87">
        <f t="shared" si="2"/>
        <v>0</v>
      </c>
      <c r="M17" s="18">
        <f>IF(OR(F17=Konti!$D$24,F17=Konti!$D$27,F17=Konti!$D$37),0,I17*0.2)</f>
        <v>0</v>
      </c>
      <c r="N17" s="24">
        <f t="shared" si="3"/>
        <v>0</v>
      </c>
      <c r="O17" s="180">
        <v>3</v>
      </c>
      <c r="P17" s="101"/>
    </row>
    <row r="18" spans="2:16" x14ac:dyDescent="0.2">
      <c r="B18" s="6"/>
      <c r="C18" s="187">
        <v>4</v>
      </c>
      <c r="D18" s="82"/>
      <c r="E18" s="83"/>
      <c r="F18" s="84"/>
      <c r="G18" s="84"/>
      <c r="H18" s="84"/>
      <c r="I18" s="86"/>
      <c r="J18" s="90">
        <f t="shared" si="1"/>
        <v>0</v>
      </c>
      <c r="K18" s="277"/>
      <c r="L18" s="87">
        <f t="shared" si="2"/>
        <v>0</v>
      </c>
      <c r="M18" s="18">
        <f>IF(OR(F18=Konti!$D$24,F18=Konti!$D$27,F18=Konti!$D$37),0,I18*0.2)</f>
        <v>0</v>
      </c>
      <c r="N18" s="24">
        <f t="shared" si="3"/>
        <v>0</v>
      </c>
      <c r="O18" s="180">
        <v>4</v>
      </c>
      <c r="P18" s="101"/>
    </row>
    <row r="19" spans="2:16" x14ac:dyDescent="0.2">
      <c r="B19" s="6"/>
      <c r="C19" s="187">
        <v>5</v>
      </c>
      <c r="D19" s="82"/>
      <c r="E19" s="83"/>
      <c r="F19" s="84"/>
      <c r="G19" s="84"/>
      <c r="H19" s="84"/>
      <c r="I19" s="86"/>
      <c r="J19" s="90">
        <f t="shared" si="1"/>
        <v>0</v>
      </c>
      <c r="K19" s="277"/>
      <c r="L19" s="87">
        <f t="shared" si="2"/>
        <v>0</v>
      </c>
      <c r="M19" s="18">
        <f>IF(OR(F19=Konti!$D$24,F19=Konti!$D$27,F19=Konti!$D$37),0,I19*0.2)</f>
        <v>0</v>
      </c>
      <c r="N19" s="24">
        <f t="shared" si="3"/>
        <v>0</v>
      </c>
      <c r="O19" s="180">
        <v>5</v>
      </c>
      <c r="P19" s="101"/>
    </row>
    <row r="20" spans="2:16" x14ac:dyDescent="0.2">
      <c r="B20" s="6"/>
      <c r="C20" s="187">
        <v>6</v>
      </c>
      <c r="D20" s="82"/>
      <c r="E20" s="83"/>
      <c r="F20" s="84"/>
      <c r="G20" s="84"/>
      <c r="H20" s="84"/>
      <c r="I20" s="86"/>
      <c r="J20" s="90">
        <f t="shared" si="1"/>
        <v>0</v>
      </c>
      <c r="K20" s="277"/>
      <c r="L20" s="87">
        <f t="shared" si="2"/>
        <v>0</v>
      </c>
      <c r="M20" s="18">
        <f>IF(OR(F20=Konti!$D$24,F20=Konti!$D$27,F20=Konti!$D$37),0,I20*0.2)</f>
        <v>0</v>
      </c>
      <c r="N20" s="24">
        <f t="shared" si="3"/>
        <v>0</v>
      </c>
      <c r="O20" s="180">
        <v>6</v>
      </c>
      <c r="P20" s="101"/>
    </row>
    <row r="21" spans="2:16" x14ac:dyDescent="0.2">
      <c r="B21" s="6"/>
      <c r="C21" s="187">
        <v>7</v>
      </c>
      <c r="D21" s="82"/>
      <c r="E21" s="83"/>
      <c r="F21" s="84"/>
      <c r="G21" s="84"/>
      <c r="H21" s="84"/>
      <c r="I21" s="86"/>
      <c r="J21" s="90">
        <f t="shared" si="1"/>
        <v>0</v>
      </c>
      <c r="K21" s="277"/>
      <c r="L21" s="87">
        <f t="shared" si="2"/>
        <v>0</v>
      </c>
      <c r="M21" s="18">
        <f>IF(OR(F21=Konti!$D$24,F21=Konti!$D$27,F21=Konti!$D$37),0,I21*0.2)</f>
        <v>0</v>
      </c>
      <c r="N21" s="24">
        <f t="shared" si="3"/>
        <v>0</v>
      </c>
      <c r="O21" s="180">
        <v>7</v>
      </c>
      <c r="P21" s="101"/>
    </row>
    <row r="22" spans="2:16" x14ac:dyDescent="0.2">
      <c r="B22" s="6"/>
      <c r="C22" s="187">
        <v>8</v>
      </c>
      <c r="D22" s="82"/>
      <c r="E22" s="83"/>
      <c r="F22" s="84"/>
      <c r="G22" s="84"/>
      <c r="H22" s="84"/>
      <c r="I22" s="86"/>
      <c r="J22" s="90">
        <f t="shared" si="1"/>
        <v>0</v>
      </c>
      <c r="K22" s="277"/>
      <c r="L22" s="87">
        <f t="shared" si="2"/>
        <v>0</v>
      </c>
      <c r="M22" s="18">
        <f>IF(OR(F22=Konti!$D$24,F22=Konti!$D$27,F22=Konti!$D$37),0,I22*0.2)</f>
        <v>0</v>
      </c>
      <c r="N22" s="24">
        <f t="shared" si="3"/>
        <v>0</v>
      </c>
      <c r="O22" s="180">
        <v>8</v>
      </c>
      <c r="P22" s="101"/>
    </row>
    <row r="23" spans="2:16" x14ac:dyDescent="0.2">
      <c r="B23" s="6"/>
      <c r="C23" s="187">
        <v>9</v>
      </c>
      <c r="D23" s="82"/>
      <c r="E23" s="83"/>
      <c r="F23" s="84"/>
      <c r="G23" s="84"/>
      <c r="H23" s="84"/>
      <c r="I23" s="86"/>
      <c r="J23" s="90">
        <f t="shared" si="1"/>
        <v>0</v>
      </c>
      <c r="K23" s="277"/>
      <c r="L23" s="87">
        <f t="shared" si="2"/>
        <v>0</v>
      </c>
      <c r="M23" s="18">
        <f>IF(OR(F23=Konti!$D$24,F23=Konti!$D$27,F23=Konti!$D$37),0,I23*0.2)</f>
        <v>0</v>
      </c>
      <c r="N23" s="24">
        <f t="shared" si="3"/>
        <v>0</v>
      </c>
      <c r="O23" s="180">
        <v>9</v>
      </c>
      <c r="P23" s="101"/>
    </row>
    <row r="24" spans="2:16" x14ac:dyDescent="0.2">
      <c r="B24" s="6"/>
      <c r="C24" s="187">
        <v>10</v>
      </c>
      <c r="D24" s="82"/>
      <c r="E24" s="83"/>
      <c r="F24" s="84"/>
      <c r="G24" s="84"/>
      <c r="H24" s="84"/>
      <c r="I24" s="86"/>
      <c r="J24" s="90">
        <f t="shared" si="1"/>
        <v>0</v>
      </c>
      <c r="K24" s="277"/>
      <c r="L24" s="87">
        <f t="shared" si="2"/>
        <v>0</v>
      </c>
      <c r="M24" s="18">
        <f>IF(OR(F24=Konti!$D$24,F24=Konti!$D$27,F24=Konti!$D$37),0,I24*0.2)</f>
        <v>0</v>
      </c>
      <c r="N24" s="24">
        <f t="shared" si="3"/>
        <v>0</v>
      </c>
      <c r="O24" s="180">
        <v>10</v>
      </c>
      <c r="P24" s="101"/>
    </row>
    <row r="25" spans="2:16" x14ac:dyDescent="0.2">
      <c r="B25" s="6"/>
      <c r="C25" s="187">
        <v>11</v>
      </c>
      <c r="D25" s="82"/>
      <c r="E25" s="83"/>
      <c r="F25" s="84"/>
      <c r="G25" s="84"/>
      <c r="H25" s="84"/>
      <c r="I25" s="86"/>
      <c r="J25" s="90">
        <f t="shared" si="1"/>
        <v>0</v>
      </c>
      <c r="K25" s="277"/>
      <c r="L25" s="87">
        <f t="shared" si="2"/>
        <v>0</v>
      </c>
      <c r="M25" s="18">
        <f>IF(OR(F25=Konti!$D$24,F25=Konti!$D$27,F25=Konti!$D$37),0,I25*0.2)</f>
        <v>0</v>
      </c>
      <c r="N25" s="24">
        <f t="shared" si="3"/>
        <v>0</v>
      </c>
      <c r="O25" s="180">
        <v>11</v>
      </c>
      <c r="P25" s="101"/>
    </row>
    <row r="26" spans="2:16" x14ac:dyDescent="0.2">
      <c r="B26" s="6"/>
      <c r="C26" s="187">
        <v>12</v>
      </c>
      <c r="D26" s="82"/>
      <c r="E26" s="83"/>
      <c r="F26" s="84"/>
      <c r="G26" s="84"/>
      <c r="H26" s="84"/>
      <c r="I26" s="86"/>
      <c r="J26" s="90">
        <f t="shared" si="1"/>
        <v>0</v>
      </c>
      <c r="K26" s="277"/>
      <c r="L26" s="87">
        <f t="shared" si="2"/>
        <v>0</v>
      </c>
      <c r="M26" s="18">
        <f>IF(OR(F26=Konti!$D$24,F26=Konti!$D$27,F26=Konti!$D$37),0,I26*0.2)</f>
        <v>0</v>
      </c>
      <c r="N26" s="24">
        <f t="shared" si="3"/>
        <v>0</v>
      </c>
      <c r="O26" s="180">
        <v>12</v>
      </c>
      <c r="P26" s="101"/>
    </row>
    <row r="27" spans="2:16" x14ac:dyDescent="0.2">
      <c r="B27" s="6"/>
      <c r="C27" s="187">
        <v>13</v>
      </c>
      <c r="D27" s="82"/>
      <c r="E27" s="83"/>
      <c r="F27" s="84"/>
      <c r="G27" s="84"/>
      <c r="H27" s="84"/>
      <c r="I27" s="86"/>
      <c r="J27" s="90">
        <f t="shared" si="1"/>
        <v>0</v>
      </c>
      <c r="K27" s="277"/>
      <c r="L27" s="87">
        <f t="shared" si="2"/>
        <v>0</v>
      </c>
      <c r="M27" s="18">
        <f>IF(OR(F27=Konti!$D$24,F27=Konti!$D$27,F27=Konti!$D$37),0,I27*0.2)</f>
        <v>0</v>
      </c>
      <c r="N27" s="24">
        <f t="shared" si="3"/>
        <v>0</v>
      </c>
      <c r="O27" s="180">
        <v>13</v>
      </c>
      <c r="P27" s="101"/>
    </row>
    <row r="28" spans="2:16" x14ac:dyDescent="0.2">
      <c r="B28" s="6"/>
      <c r="C28" s="187">
        <v>14</v>
      </c>
      <c r="D28" s="82"/>
      <c r="E28" s="83"/>
      <c r="F28" s="84"/>
      <c r="G28" s="84"/>
      <c r="H28" s="84"/>
      <c r="I28" s="86"/>
      <c r="J28" s="90">
        <f t="shared" si="1"/>
        <v>0</v>
      </c>
      <c r="K28" s="277"/>
      <c r="L28" s="87">
        <f t="shared" si="2"/>
        <v>0</v>
      </c>
      <c r="M28" s="18">
        <f>IF(OR(F28=Konti!$D$24,F28=Konti!$D$27,F28=Konti!$D$37),0,I28*0.2)</f>
        <v>0</v>
      </c>
      <c r="N28" s="24">
        <f t="shared" si="3"/>
        <v>0</v>
      </c>
      <c r="O28" s="180">
        <v>14</v>
      </c>
      <c r="P28" s="101"/>
    </row>
    <row r="29" spans="2:16" x14ac:dyDescent="0.2">
      <c r="B29" s="6"/>
      <c r="C29" s="187">
        <v>15</v>
      </c>
      <c r="D29" s="82"/>
      <c r="E29" s="83"/>
      <c r="F29" s="84"/>
      <c r="G29" s="84"/>
      <c r="H29" s="84"/>
      <c r="I29" s="86"/>
      <c r="J29" s="90">
        <f t="shared" si="1"/>
        <v>0</v>
      </c>
      <c r="K29" s="277"/>
      <c r="L29" s="87">
        <f t="shared" si="2"/>
        <v>0</v>
      </c>
      <c r="M29" s="18">
        <f>IF(OR(F29=Konti!$D$24,F29=Konti!$D$27,F29=Konti!$D$37),0,I29*0.2)</f>
        <v>0</v>
      </c>
      <c r="N29" s="24">
        <f t="shared" si="3"/>
        <v>0</v>
      </c>
      <c r="O29" s="180">
        <v>15</v>
      </c>
      <c r="P29" s="101"/>
    </row>
    <row r="30" spans="2:16" x14ac:dyDescent="0.2">
      <c r="B30" s="6"/>
      <c r="C30" s="187">
        <v>16</v>
      </c>
      <c r="D30" s="82"/>
      <c r="E30" s="83"/>
      <c r="F30" s="84"/>
      <c r="G30" s="84"/>
      <c r="H30" s="84"/>
      <c r="I30" s="86"/>
      <c r="J30" s="90">
        <f t="shared" si="1"/>
        <v>0</v>
      </c>
      <c r="K30" s="277"/>
      <c r="L30" s="87">
        <f t="shared" si="2"/>
        <v>0</v>
      </c>
      <c r="M30" s="18">
        <f>IF(OR(F30=Konti!$D$24,F30=Konti!$D$27,F30=Konti!$D$37),0,I30*0.2)</f>
        <v>0</v>
      </c>
      <c r="N30" s="24">
        <f t="shared" si="3"/>
        <v>0</v>
      </c>
      <c r="O30" s="180">
        <v>16</v>
      </c>
      <c r="P30" s="101"/>
    </row>
    <row r="31" spans="2:16" x14ac:dyDescent="0.2">
      <c r="B31" s="6"/>
      <c r="C31" s="187">
        <v>17</v>
      </c>
      <c r="D31" s="82"/>
      <c r="E31" s="83"/>
      <c r="F31" s="84"/>
      <c r="G31" s="84"/>
      <c r="H31" s="84"/>
      <c r="I31" s="86"/>
      <c r="J31" s="90">
        <f t="shared" si="1"/>
        <v>0</v>
      </c>
      <c r="K31" s="277"/>
      <c r="L31" s="87">
        <f t="shared" si="2"/>
        <v>0</v>
      </c>
      <c r="M31" s="18">
        <f>IF(OR(F31=Konti!$D$24,F31=Konti!$D$27,F31=Konti!$D$37),0,I31*0.2)</f>
        <v>0</v>
      </c>
      <c r="N31" s="24">
        <f t="shared" si="3"/>
        <v>0</v>
      </c>
      <c r="O31" s="180">
        <v>17</v>
      </c>
      <c r="P31" s="101"/>
    </row>
    <row r="32" spans="2:16" x14ac:dyDescent="0.2">
      <c r="B32" s="6"/>
      <c r="C32" s="187">
        <v>18</v>
      </c>
      <c r="D32" s="82"/>
      <c r="E32" s="83"/>
      <c r="F32" s="84"/>
      <c r="G32" s="84"/>
      <c r="H32" s="84"/>
      <c r="I32" s="86"/>
      <c r="J32" s="90">
        <f t="shared" si="1"/>
        <v>0</v>
      </c>
      <c r="K32" s="277"/>
      <c r="L32" s="87">
        <f t="shared" si="2"/>
        <v>0</v>
      </c>
      <c r="M32" s="18">
        <f>IF(OR(F32=Konti!$D$24,F32=Konti!$D$27,F32=Konti!$D$37),0,I32*0.2)</f>
        <v>0</v>
      </c>
      <c r="N32" s="24">
        <f t="shared" si="3"/>
        <v>0</v>
      </c>
      <c r="O32" s="180">
        <v>18</v>
      </c>
      <c r="P32" s="101"/>
    </row>
    <row r="33" spans="2:16" x14ac:dyDescent="0.2">
      <c r="B33" s="6"/>
      <c r="C33" s="187">
        <v>19</v>
      </c>
      <c r="D33" s="82"/>
      <c r="E33" s="83"/>
      <c r="F33" s="84"/>
      <c r="G33" s="84"/>
      <c r="H33" s="84"/>
      <c r="I33" s="86"/>
      <c r="J33" s="90">
        <f t="shared" si="1"/>
        <v>0</v>
      </c>
      <c r="K33" s="277"/>
      <c r="L33" s="87">
        <f t="shared" si="2"/>
        <v>0</v>
      </c>
      <c r="M33" s="18">
        <f>IF(OR(F33=Konti!$D$24,F33=Konti!$D$27,F33=Konti!$D$37),0,I33*0.2)</f>
        <v>0</v>
      </c>
      <c r="N33" s="24">
        <f t="shared" si="3"/>
        <v>0</v>
      </c>
      <c r="O33" s="180">
        <v>19</v>
      </c>
      <c r="P33" s="101"/>
    </row>
    <row r="34" spans="2:16" x14ac:dyDescent="0.2">
      <c r="B34" s="6"/>
      <c r="C34" s="187">
        <v>20</v>
      </c>
      <c r="D34" s="82"/>
      <c r="E34" s="83"/>
      <c r="F34" s="84"/>
      <c r="G34" s="84"/>
      <c r="H34" s="84"/>
      <c r="I34" s="86"/>
      <c r="J34" s="90">
        <f t="shared" si="1"/>
        <v>0</v>
      </c>
      <c r="K34" s="277"/>
      <c r="L34" s="87">
        <f t="shared" si="2"/>
        <v>0</v>
      </c>
      <c r="M34" s="18">
        <f>IF(OR(F34=Konti!$D$24,F34=Konti!$D$27,F34=Konti!$D$37),0,I34*0.2)</f>
        <v>0</v>
      </c>
      <c r="N34" s="24">
        <f t="shared" si="3"/>
        <v>0</v>
      </c>
      <c r="O34" s="180">
        <v>20</v>
      </c>
      <c r="P34" s="101"/>
    </row>
    <row r="35" spans="2:16" x14ac:dyDescent="0.2">
      <c r="B35" s="6"/>
      <c r="C35" s="187">
        <v>21</v>
      </c>
      <c r="D35" s="82"/>
      <c r="E35" s="83"/>
      <c r="F35" s="84"/>
      <c r="G35" s="84"/>
      <c r="H35" s="84"/>
      <c r="I35" s="86"/>
      <c r="J35" s="90">
        <f t="shared" si="1"/>
        <v>0</v>
      </c>
      <c r="K35" s="277"/>
      <c r="L35" s="87">
        <f t="shared" si="2"/>
        <v>0</v>
      </c>
      <c r="M35" s="18">
        <f>IF(OR(F35=Konti!$D$24,F35=Konti!$D$27,F35=Konti!$D$37),0,I35*0.2)</f>
        <v>0</v>
      </c>
      <c r="N35" s="24">
        <f t="shared" si="3"/>
        <v>0</v>
      </c>
      <c r="O35" s="180">
        <v>21</v>
      </c>
      <c r="P35" s="101"/>
    </row>
    <row r="36" spans="2:16" x14ac:dyDescent="0.2">
      <c r="B36" s="6"/>
      <c r="C36" s="187">
        <v>22</v>
      </c>
      <c r="D36" s="82"/>
      <c r="E36" s="83"/>
      <c r="F36" s="84"/>
      <c r="G36" s="84"/>
      <c r="H36" s="84"/>
      <c r="I36" s="86"/>
      <c r="J36" s="90">
        <f t="shared" si="1"/>
        <v>0</v>
      </c>
      <c r="K36" s="277"/>
      <c r="L36" s="87">
        <f t="shared" si="2"/>
        <v>0</v>
      </c>
      <c r="M36" s="18">
        <f>IF(OR(F36=Konti!$D$24,F36=Konti!$D$27,F36=Konti!$D$37),0,I36*0.2)</f>
        <v>0</v>
      </c>
      <c r="N36" s="24">
        <f t="shared" si="3"/>
        <v>0</v>
      </c>
      <c r="O36" s="180">
        <v>22</v>
      </c>
      <c r="P36" s="101"/>
    </row>
    <row r="37" spans="2:16" x14ac:dyDescent="0.2">
      <c r="B37" s="6"/>
      <c r="C37" s="187">
        <v>23</v>
      </c>
      <c r="D37" s="82"/>
      <c r="E37" s="83"/>
      <c r="F37" s="84"/>
      <c r="G37" s="84"/>
      <c r="H37" s="84"/>
      <c r="I37" s="86"/>
      <c r="J37" s="90">
        <f t="shared" si="1"/>
        <v>0</v>
      </c>
      <c r="K37" s="277"/>
      <c r="L37" s="87">
        <f t="shared" si="2"/>
        <v>0</v>
      </c>
      <c r="M37" s="18">
        <f>IF(OR(F37=Konti!$D$24,F37=Konti!$D$27,F37=Konti!$D$37),0,I37*0.2)</f>
        <v>0</v>
      </c>
      <c r="N37" s="24">
        <f t="shared" si="3"/>
        <v>0</v>
      </c>
      <c r="O37" s="180">
        <v>23</v>
      </c>
      <c r="P37" s="101"/>
    </row>
    <row r="38" spans="2:16" x14ac:dyDescent="0.2">
      <c r="B38" s="6"/>
      <c r="C38" s="187">
        <v>24</v>
      </c>
      <c r="D38" s="82"/>
      <c r="E38" s="83"/>
      <c r="F38" s="84"/>
      <c r="G38" s="84"/>
      <c r="H38" s="84"/>
      <c r="I38" s="86"/>
      <c r="J38" s="90">
        <f t="shared" si="1"/>
        <v>0</v>
      </c>
      <c r="K38" s="277"/>
      <c r="L38" s="87">
        <f t="shared" si="2"/>
        <v>0</v>
      </c>
      <c r="M38" s="18">
        <f>IF(OR(F38=Konti!$D$24,F38=Konti!$D$27,F38=Konti!$D$37),0,I38*0.2)</f>
        <v>0</v>
      </c>
      <c r="N38" s="24">
        <f t="shared" si="3"/>
        <v>0</v>
      </c>
      <c r="O38" s="180">
        <v>24</v>
      </c>
      <c r="P38" s="101"/>
    </row>
    <row r="39" spans="2:16" x14ac:dyDescent="0.2">
      <c r="B39" s="6"/>
      <c r="C39" s="187">
        <v>25</v>
      </c>
      <c r="D39" s="82"/>
      <c r="E39" s="83"/>
      <c r="F39" s="84"/>
      <c r="G39" s="84"/>
      <c r="H39" s="84"/>
      <c r="I39" s="86"/>
      <c r="J39" s="90">
        <f t="shared" si="1"/>
        <v>0</v>
      </c>
      <c r="K39" s="277"/>
      <c r="L39" s="87">
        <f t="shared" si="2"/>
        <v>0</v>
      </c>
      <c r="M39" s="18">
        <f>IF(OR(F39=Konti!$D$24,F39=Konti!$D$27,F39=Konti!$D$37),0,I39*0.2)</f>
        <v>0</v>
      </c>
      <c r="N39" s="24">
        <f t="shared" si="3"/>
        <v>0</v>
      </c>
      <c r="O39" s="180">
        <v>25</v>
      </c>
      <c r="P39" s="101"/>
    </row>
    <row r="40" spans="2:16" x14ac:dyDescent="0.2">
      <c r="B40" s="6"/>
      <c r="C40" s="187">
        <v>26</v>
      </c>
      <c r="D40" s="82"/>
      <c r="E40" s="83"/>
      <c r="F40" s="84"/>
      <c r="G40" s="84"/>
      <c r="H40" s="84"/>
      <c r="I40" s="86"/>
      <c r="J40" s="90">
        <f t="shared" si="1"/>
        <v>0</v>
      </c>
      <c r="K40" s="277"/>
      <c r="L40" s="87">
        <f t="shared" si="2"/>
        <v>0</v>
      </c>
      <c r="M40" s="18">
        <f>IF(OR(F40=Konti!$D$24,F40=Konti!$D$27,F40=Konti!$D$37),0,I40*0.2)</f>
        <v>0</v>
      </c>
      <c r="N40" s="24">
        <f t="shared" si="3"/>
        <v>0</v>
      </c>
      <c r="O40" s="180">
        <v>26</v>
      </c>
      <c r="P40" s="101"/>
    </row>
    <row r="41" spans="2:16" x14ac:dyDescent="0.2">
      <c r="B41" s="6"/>
      <c r="C41" s="187">
        <v>27</v>
      </c>
      <c r="D41" s="82"/>
      <c r="E41" s="83"/>
      <c r="F41" s="84"/>
      <c r="G41" s="84"/>
      <c r="H41" s="84"/>
      <c r="I41" s="86"/>
      <c r="J41" s="90">
        <f t="shared" si="1"/>
        <v>0</v>
      </c>
      <c r="K41" s="277"/>
      <c r="L41" s="87">
        <f t="shared" si="2"/>
        <v>0</v>
      </c>
      <c r="M41" s="18">
        <f>IF(OR(F41=Konti!$D$24,F41=Konti!$D$27,F41=Konti!$D$37),0,I41*0.2)</f>
        <v>0</v>
      </c>
      <c r="N41" s="24">
        <f t="shared" si="3"/>
        <v>0</v>
      </c>
      <c r="O41" s="180">
        <v>27</v>
      </c>
      <c r="P41" s="101"/>
    </row>
    <row r="42" spans="2:16" x14ac:dyDescent="0.2">
      <c r="B42" s="6"/>
      <c r="C42" s="187">
        <v>28</v>
      </c>
      <c r="D42" s="82"/>
      <c r="E42" s="83"/>
      <c r="F42" s="84"/>
      <c r="G42" s="84"/>
      <c r="H42" s="84"/>
      <c r="I42" s="86"/>
      <c r="J42" s="90">
        <f t="shared" si="1"/>
        <v>0</v>
      </c>
      <c r="K42" s="277"/>
      <c r="L42" s="87">
        <f t="shared" si="2"/>
        <v>0</v>
      </c>
      <c r="M42" s="18">
        <f>IF(OR(F42=Konti!$D$24,F42=Konti!$D$27,F42=Konti!$D$37),0,I42*0.2)</f>
        <v>0</v>
      </c>
      <c r="N42" s="24">
        <f t="shared" si="3"/>
        <v>0</v>
      </c>
      <c r="O42" s="180">
        <v>28</v>
      </c>
      <c r="P42" s="101"/>
    </row>
    <row r="43" spans="2:16" x14ac:dyDescent="0.2">
      <c r="B43" s="6"/>
      <c r="C43" s="187">
        <v>29</v>
      </c>
      <c r="D43" s="82"/>
      <c r="E43" s="83"/>
      <c r="F43" s="84"/>
      <c r="G43" s="84"/>
      <c r="H43" s="84"/>
      <c r="I43" s="86"/>
      <c r="J43" s="90">
        <f t="shared" si="1"/>
        <v>0</v>
      </c>
      <c r="K43" s="277"/>
      <c r="L43" s="87">
        <f t="shared" si="2"/>
        <v>0</v>
      </c>
      <c r="M43" s="18">
        <f>IF(OR(F43=Konti!$D$24,F43=Konti!$D$27,F43=Konti!$D$37),0,I43*0.2)</f>
        <v>0</v>
      </c>
      <c r="N43" s="24">
        <f t="shared" si="3"/>
        <v>0</v>
      </c>
      <c r="O43" s="180">
        <v>29</v>
      </c>
      <c r="P43" s="101"/>
    </row>
    <row r="44" spans="2:16" x14ac:dyDescent="0.2">
      <c r="B44" s="6"/>
      <c r="C44" s="187">
        <v>30</v>
      </c>
      <c r="D44" s="82"/>
      <c r="E44" s="83"/>
      <c r="F44" s="84"/>
      <c r="G44" s="84"/>
      <c r="H44" s="84"/>
      <c r="I44" s="86"/>
      <c r="J44" s="90">
        <f t="shared" si="1"/>
        <v>0</v>
      </c>
      <c r="K44" s="277"/>
      <c r="L44" s="87">
        <f t="shared" si="2"/>
        <v>0</v>
      </c>
      <c r="M44" s="18">
        <f>IF(OR(F44=Konti!$D$24,F44=Konti!$D$27,F44=Konti!$D$37),0,I44*0.2)</f>
        <v>0</v>
      </c>
      <c r="N44" s="24">
        <f t="shared" si="3"/>
        <v>0</v>
      </c>
      <c r="O44" s="180">
        <v>30</v>
      </c>
      <c r="P44" s="101"/>
    </row>
    <row r="45" spans="2:16" x14ac:dyDescent="0.2">
      <c r="B45" s="6"/>
      <c r="C45" s="187">
        <v>31</v>
      </c>
      <c r="D45" s="82"/>
      <c r="E45" s="83"/>
      <c r="F45" s="84"/>
      <c r="G45" s="84"/>
      <c r="H45" s="84"/>
      <c r="I45" s="86"/>
      <c r="J45" s="90">
        <f t="shared" si="1"/>
        <v>0</v>
      </c>
      <c r="K45" s="277"/>
      <c r="L45" s="87">
        <f t="shared" si="2"/>
        <v>0</v>
      </c>
      <c r="M45" s="18">
        <f>IF(OR(F45=Konti!$D$24,F45=Konti!$D$27,F45=Konti!$D$37),0,I45*0.2)</f>
        <v>0</v>
      </c>
      <c r="N45" s="24">
        <f t="shared" si="3"/>
        <v>0</v>
      </c>
      <c r="O45" s="180">
        <v>31</v>
      </c>
      <c r="P45" s="101"/>
    </row>
    <row r="46" spans="2:16" x14ac:dyDescent="0.2">
      <c r="B46" s="6"/>
      <c r="C46" s="187">
        <v>32</v>
      </c>
      <c r="D46" s="82"/>
      <c r="E46" s="83"/>
      <c r="F46" s="84"/>
      <c r="G46" s="84"/>
      <c r="H46" s="84"/>
      <c r="I46" s="86"/>
      <c r="J46" s="90">
        <f t="shared" si="1"/>
        <v>0</v>
      </c>
      <c r="K46" s="277"/>
      <c r="L46" s="87">
        <f t="shared" si="2"/>
        <v>0</v>
      </c>
      <c r="M46" s="18">
        <f>IF(OR(F46=Konti!$D$24,F46=Konti!$D$27,F46=Konti!$D$37),0,I46*0.2)</f>
        <v>0</v>
      </c>
      <c r="N46" s="24">
        <f t="shared" si="3"/>
        <v>0</v>
      </c>
      <c r="O46" s="180">
        <v>32</v>
      </c>
      <c r="P46" s="101"/>
    </row>
    <row r="47" spans="2:16" x14ac:dyDescent="0.2">
      <c r="B47" s="6"/>
      <c r="C47" s="187">
        <v>33</v>
      </c>
      <c r="D47" s="82"/>
      <c r="E47" s="83"/>
      <c r="F47" s="84"/>
      <c r="G47" s="84"/>
      <c r="H47" s="84"/>
      <c r="I47" s="86"/>
      <c r="J47" s="90">
        <f t="shared" si="1"/>
        <v>0</v>
      </c>
      <c r="K47" s="277"/>
      <c r="L47" s="87">
        <f t="shared" si="2"/>
        <v>0</v>
      </c>
      <c r="M47" s="18">
        <f>IF(OR(F47=Konti!$D$24,F47=Konti!$D$27,F47=Konti!$D$37),0,I47*0.2)</f>
        <v>0</v>
      </c>
      <c r="N47" s="24">
        <f t="shared" si="3"/>
        <v>0</v>
      </c>
      <c r="O47" s="180">
        <v>33</v>
      </c>
      <c r="P47" s="101"/>
    </row>
    <row r="48" spans="2:16" x14ac:dyDescent="0.2">
      <c r="B48" s="6"/>
      <c r="C48" s="187">
        <v>34</v>
      </c>
      <c r="D48" s="82"/>
      <c r="E48" s="83"/>
      <c r="F48" s="84"/>
      <c r="G48" s="84"/>
      <c r="H48" s="84"/>
      <c r="I48" s="86"/>
      <c r="J48" s="90">
        <f t="shared" si="1"/>
        <v>0</v>
      </c>
      <c r="K48" s="277"/>
      <c r="L48" s="87">
        <f t="shared" si="2"/>
        <v>0</v>
      </c>
      <c r="M48" s="18">
        <f>IF(OR(F48=Konti!$D$24,F48=Konti!$D$27,F48=Konti!$D$37),0,I48*0.2)</f>
        <v>0</v>
      </c>
      <c r="N48" s="24">
        <f t="shared" si="3"/>
        <v>0</v>
      </c>
      <c r="O48" s="180">
        <v>34</v>
      </c>
      <c r="P48" s="101"/>
    </row>
    <row r="49" spans="2:16" x14ac:dyDescent="0.2">
      <c r="B49" s="6"/>
      <c r="C49" s="187">
        <v>35</v>
      </c>
      <c r="D49" s="82"/>
      <c r="E49" s="83"/>
      <c r="F49" s="84"/>
      <c r="G49" s="84"/>
      <c r="H49" s="84"/>
      <c r="I49" s="86"/>
      <c r="J49" s="90">
        <f t="shared" si="1"/>
        <v>0</v>
      </c>
      <c r="K49" s="277"/>
      <c r="L49" s="87">
        <f t="shared" si="2"/>
        <v>0</v>
      </c>
      <c r="M49" s="18">
        <f>IF(OR(F49=Konti!$D$24,F49=Konti!$D$27,F49=Konti!$D$37),0,I49*0.2)</f>
        <v>0</v>
      </c>
      <c r="N49" s="24">
        <f t="shared" si="3"/>
        <v>0</v>
      </c>
      <c r="O49" s="180">
        <v>35</v>
      </c>
      <c r="P49" s="101"/>
    </row>
    <row r="50" spans="2:16" x14ac:dyDescent="0.2">
      <c r="B50" s="6"/>
      <c r="C50" s="187">
        <v>36</v>
      </c>
      <c r="D50" s="82"/>
      <c r="E50" s="83"/>
      <c r="F50" s="84"/>
      <c r="G50" s="84"/>
      <c r="H50" s="84"/>
      <c r="I50" s="86"/>
      <c r="J50" s="90">
        <f t="shared" si="1"/>
        <v>0</v>
      </c>
      <c r="K50" s="277"/>
      <c r="L50" s="87">
        <f t="shared" si="2"/>
        <v>0</v>
      </c>
      <c r="M50" s="18">
        <f>IF(OR(F50=Konti!$D$24,F50=Konti!$D$27,F50=Konti!$D$37),0,I50*0.2)</f>
        <v>0</v>
      </c>
      <c r="N50" s="24">
        <f t="shared" si="3"/>
        <v>0</v>
      </c>
      <c r="O50" s="180">
        <v>36</v>
      </c>
      <c r="P50" s="101"/>
    </row>
    <row r="51" spans="2:16" x14ac:dyDescent="0.2">
      <c r="B51" s="6"/>
      <c r="C51" s="187">
        <v>37</v>
      </c>
      <c r="D51" s="82"/>
      <c r="E51" s="83"/>
      <c r="F51" s="84"/>
      <c r="G51" s="84"/>
      <c r="H51" s="84"/>
      <c r="I51" s="86"/>
      <c r="J51" s="90">
        <f t="shared" si="1"/>
        <v>0</v>
      </c>
      <c r="K51" s="277"/>
      <c r="L51" s="87">
        <f t="shared" si="2"/>
        <v>0</v>
      </c>
      <c r="M51" s="18">
        <f>IF(OR(F51=Konti!$D$24,F51=Konti!$D$27,F51=Konti!$D$37),0,I51*0.2)</f>
        <v>0</v>
      </c>
      <c r="N51" s="24">
        <f t="shared" si="3"/>
        <v>0</v>
      </c>
      <c r="O51" s="180">
        <v>37</v>
      </c>
      <c r="P51" s="101"/>
    </row>
    <row r="52" spans="2:16" x14ac:dyDescent="0.2">
      <c r="B52" s="6"/>
      <c r="C52" s="187">
        <v>38</v>
      </c>
      <c r="D52" s="82"/>
      <c r="E52" s="83"/>
      <c r="F52" s="84"/>
      <c r="G52" s="84"/>
      <c r="H52" s="84"/>
      <c r="I52" s="86"/>
      <c r="J52" s="90">
        <f t="shared" si="1"/>
        <v>0</v>
      </c>
      <c r="K52" s="277"/>
      <c r="L52" s="87">
        <f t="shared" si="2"/>
        <v>0</v>
      </c>
      <c r="M52" s="18">
        <f>IF(OR(F52=Konti!$D$24,F52=Konti!$D$27,F52=Konti!$D$37),0,I52*0.2)</f>
        <v>0</v>
      </c>
      <c r="N52" s="24">
        <f t="shared" si="3"/>
        <v>0</v>
      </c>
      <c r="O52" s="180">
        <v>38</v>
      </c>
      <c r="P52" s="101"/>
    </row>
    <row r="53" spans="2:16" x14ac:dyDescent="0.2">
      <c r="B53" s="6"/>
      <c r="C53" s="187">
        <v>39</v>
      </c>
      <c r="D53" s="82"/>
      <c r="E53" s="83"/>
      <c r="F53" s="84"/>
      <c r="G53" s="84"/>
      <c r="H53" s="84"/>
      <c r="I53" s="86"/>
      <c r="J53" s="90">
        <f t="shared" si="1"/>
        <v>0</v>
      </c>
      <c r="K53" s="277"/>
      <c r="L53" s="87">
        <f t="shared" si="2"/>
        <v>0</v>
      </c>
      <c r="M53" s="18">
        <f>IF(OR(F53=Konti!$D$24,F53=Konti!$D$27,F53=Konti!$D$37),0,I53*0.2)</f>
        <v>0</v>
      </c>
      <c r="N53" s="24">
        <f t="shared" si="3"/>
        <v>0</v>
      </c>
      <c r="O53" s="180">
        <v>39</v>
      </c>
      <c r="P53" s="101"/>
    </row>
    <row r="54" spans="2:16" x14ac:dyDescent="0.2">
      <c r="B54" s="6"/>
      <c r="C54" s="187">
        <v>40</v>
      </c>
      <c r="D54" s="82"/>
      <c r="E54" s="83"/>
      <c r="F54" s="84"/>
      <c r="G54" s="84"/>
      <c r="H54" s="84"/>
      <c r="I54" s="86"/>
      <c r="J54" s="90">
        <f t="shared" si="1"/>
        <v>0</v>
      </c>
      <c r="K54" s="277"/>
      <c r="L54" s="87">
        <f t="shared" si="2"/>
        <v>0</v>
      </c>
      <c r="M54" s="18">
        <f>IF(OR(F54=Konti!$D$24,F54=Konti!$D$27,F54=Konti!$D$37),0,I54*0.2)</f>
        <v>0</v>
      </c>
      <c r="N54" s="24">
        <f t="shared" si="3"/>
        <v>0</v>
      </c>
      <c r="O54" s="180">
        <v>40</v>
      </c>
      <c r="P54" s="101"/>
    </row>
    <row r="55" spans="2:16" x14ac:dyDescent="0.2">
      <c r="B55" s="6"/>
      <c r="C55" s="187">
        <v>41</v>
      </c>
      <c r="D55" s="82"/>
      <c r="E55" s="83"/>
      <c r="F55" s="84"/>
      <c r="G55" s="84"/>
      <c r="H55" s="84"/>
      <c r="I55" s="86"/>
      <c r="J55" s="90">
        <f t="shared" si="1"/>
        <v>0</v>
      </c>
      <c r="K55" s="277"/>
      <c r="L55" s="87">
        <f t="shared" si="2"/>
        <v>0</v>
      </c>
      <c r="M55" s="18">
        <f>IF(OR(F55=Konti!$D$24,F55=Konti!$D$27,F55=Konti!$D$37),0,I55*0.2)</f>
        <v>0</v>
      </c>
      <c r="N55" s="24">
        <f t="shared" si="3"/>
        <v>0</v>
      </c>
      <c r="O55" s="180">
        <v>41</v>
      </c>
      <c r="P55" s="101"/>
    </row>
    <row r="56" spans="2:16" x14ac:dyDescent="0.2">
      <c r="B56" s="6"/>
      <c r="C56" s="187">
        <v>42</v>
      </c>
      <c r="D56" s="82"/>
      <c r="E56" s="83"/>
      <c r="F56" s="84"/>
      <c r="G56" s="84"/>
      <c r="H56" s="84"/>
      <c r="I56" s="86"/>
      <c r="J56" s="90">
        <f t="shared" si="1"/>
        <v>0</v>
      </c>
      <c r="K56" s="277"/>
      <c r="L56" s="87">
        <f t="shared" si="2"/>
        <v>0</v>
      </c>
      <c r="M56" s="18">
        <f>IF(OR(F56=Konti!$D$24,F56=Konti!$D$27,F56=Konti!$D$37),0,I56*0.2)</f>
        <v>0</v>
      </c>
      <c r="N56" s="24">
        <f t="shared" si="3"/>
        <v>0</v>
      </c>
      <c r="O56" s="180">
        <v>42</v>
      </c>
      <c r="P56" s="101"/>
    </row>
    <row r="57" spans="2:16" x14ac:dyDescent="0.2">
      <c r="B57" s="6"/>
      <c r="C57" s="187">
        <v>43</v>
      </c>
      <c r="D57" s="82"/>
      <c r="E57" s="83"/>
      <c r="F57" s="84"/>
      <c r="G57" s="84"/>
      <c r="H57" s="84"/>
      <c r="I57" s="86"/>
      <c r="J57" s="90">
        <f t="shared" si="1"/>
        <v>0</v>
      </c>
      <c r="K57" s="277"/>
      <c r="L57" s="87">
        <f t="shared" si="2"/>
        <v>0</v>
      </c>
      <c r="M57" s="18">
        <f>IF(OR(F57=Konti!$D$24,F57=Konti!$D$27,F57=Konti!$D$37),0,I57*0.2)</f>
        <v>0</v>
      </c>
      <c r="N57" s="24">
        <f t="shared" si="3"/>
        <v>0</v>
      </c>
      <c r="O57" s="180">
        <v>43</v>
      </c>
      <c r="P57" s="101"/>
    </row>
    <row r="58" spans="2:16" x14ac:dyDescent="0.2">
      <c r="B58" s="6"/>
      <c r="C58" s="187">
        <v>44</v>
      </c>
      <c r="D58" s="82"/>
      <c r="E58" s="83"/>
      <c r="F58" s="84"/>
      <c r="G58" s="84"/>
      <c r="H58" s="84"/>
      <c r="I58" s="86"/>
      <c r="J58" s="90">
        <f t="shared" si="1"/>
        <v>0</v>
      </c>
      <c r="K58" s="277"/>
      <c r="L58" s="87">
        <f t="shared" si="2"/>
        <v>0</v>
      </c>
      <c r="M58" s="18">
        <f>IF(OR(F58=Konti!$D$24,F58=Konti!$D$27,F58=Konti!$D$37),0,I58*0.2)</f>
        <v>0</v>
      </c>
      <c r="N58" s="24">
        <f t="shared" si="3"/>
        <v>0</v>
      </c>
      <c r="O58" s="180">
        <v>44</v>
      </c>
      <c r="P58" s="101"/>
    </row>
    <row r="59" spans="2:16" x14ac:dyDescent="0.2">
      <c r="B59" s="6"/>
      <c r="C59" s="187">
        <v>45</v>
      </c>
      <c r="D59" s="82"/>
      <c r="E59" s="83"/>
      <c r="F59" s="84"/>
      <c r="G59" s="84"/>
      <c r="H59" s="84"/>
      <c r="I59" s="86"/>
      <c r="J59" s="90">
        <f t="shared" si="1"/>
        <v>0</v>
      </c>
      <c r="K59" s="277"/>
      <c r="L59" s="87">
        <f t="shared" si="2"/>
        <v>0</v>
      </c>
      <c r="M59" s="18">
        <f>IF(OR(F59=Konti!$D$24,F59=Konti!$D$27,F59=Konti!$D$37),0,I59*0.2)</f>
        <v>0</v>
      </c>
      <c r="N59" s="24">
        <f t="shared" si="3"/>
        <v>0</v>
      </c>
      <c r="O59" s="180">
        <v>45</v>
      </c>
      <c r="P59" s="101"/>
    </row>
    <row r="60" spans="2:16" x14ac:dyDescent="0.2">
      <c r="B60" s="6"/>
      <c r="C60" s="187">
        <v>46</v>
      </c>
      <c r="D60" s="82"/>
      <c r="E60" s="83"/>
      <c r="F60" s="84"/>
      <c r="G60" s="84"/>
      <c r="H60" s="84"/>
      <c r="I60" s="86"/>
      <c r="J60" s="90">
        <f t="shared" si="1"/>
        <v>0</v>
      </c>
      <c r="K60" s="277"/>
      <c r="L60" s="87">
        <f t="shared" si="2"/>
        <v>0</v>
      </c>
      <c r="M60" s="18">
        <f>IF(OR(F60=Konti!$D$24,F60=Konti!$D$27,F60=Konti!$D$37),0,I60*0.2)</f>
        <v>0</v>
      </c>
      <c r="N60" s="24">
        <f t="shared" si="3"/>
        <v>0</v>
      </c>
      <c r="O60" s="180">
        <v>46</v>
      </c>
      <c r="P60" s="101"/>
    </row>
    <row r="61" spans="2:16" x14ac:dyDescent="0.2">
      <c r="B61" s="6"/>
      <c r="C61" s="187">
        <v>47</v>
      </c>
      <c r="D61" s="82"/>
      <c r="E61" s="83"/>
      <c r="F61" s="84"/>
      <c r="G61" s="84"/>
      <c r="H61" s="84"/>
      <c r="I61" s="86"/>
      <c r="J61" s="90">
        <f t="shared" si="1"/>
        <v>0</v>
      </c>
      <c r="K61" s="277"/>
      <c r="L61" s="87">
        <f t="shared" si="2"/>
        <v>0</v>
      </c>
      <c r="M61" s="18">
        <f>IF(OR(F61=Konti!$D$24,F61=Konti!$D$27,F61=Konti!$D$37),0,I61*0.2)</f>
        <v>0</v>
      </c>
      <c r="N61" s="24">
        <f t="shared" si="3"/>
        <v>0</v>
      </c>
      <c r="O61" s="180">
        <v>47</v>
      </c>
      <c r="P61" s="101"/>
    </row>
    <row r="62" spans="2:16" x14ac:dyDescent="0.2">
      <c r="B62" s="6"/>
      <c r="C62" s="187">
        <v>48</v>
      </c>
      <c r="D62" s="82"/>
      <c r="E62" s="83"/>
      <c r="F62" s="84"/>
      <c r="G62" s="84"/>
      <c r="H62" s="84"/>
      <c r="I62" s="86"/>
      <c r="J62" s="90">
        <f t="shared" si="1"/>
        <v>0</v>
      </c>
      <c r="K62" s="277"/>
      <c r="L62" s="87">
        <f t="shared" si="2"/>
        <v>0</v>
      </c>
      <c r="M62" s="18">
        <f>IF(OR(F62=Konti!$D$24,F62=Konti!$D$27,F62=Konti!$D$37),0,I62*0.2)</f>
        <v>0</v>
      </c>
      <c r="N62" s="24">
        <f t="shared" si="3"/>
        <v>0</v>
      </c>
      <c r="O62" s="180">
        <v>48</v>
      </c>
      <c r="P62" s="101"/>
    </row>
    <row r="63" spans="2:16" x14ac:dyDescent="0.2">
      <c r="B63" s="6"/>
      <c r="C63" s="187">
        <v>49</v>
      </c>
      <c r="D63" s="82"/>
      <c r="E63" s="83"/>
      <c r="F63" s="84"/>
      <c r="G63" s="84"/>
      <c r="H63" s="84"/>
      <c r="I63" s="86"/>
      <c r="J63" s="90">
        <f t="shared" si="1"/>
        <v>0</v>
      </c>
      <c r="K63" s="277"/>
      <c r="L63" s="87">
        <f t="shared" si="2"/>
        <v>0</v>
      </c>
      <c r="M63" s="18">
        <f>IF(OR(F63=Konti!$D$24,F63=Konti!$D$27,F63=Konti!$D$37),0,I63*0.2)</f>
        <v>0</v>
      </c>
      <c r="N63" s="24">
        <f t="shared" si="3"/>
        <v>0</v>
      </c>
      <c r="O63" s="180">
        <v>49</v>
      </c>
      <c r="P63" s="101"/>
    </row>
    <row r="64" spans="2:16" x14ac:dyDescent="0.2">
      <c r="B64" s="6"/>
      <c r="C64" s="187">
        <v>50</v>
      </c>
      <c r="D64" s="82"/>
      <c r="E64" s="83"/>
      <c r="F64" s="84"/>
      <c r="G64" s="84"/>
      <c r="H64" s="84"/>
      <c r="I64" s="86"/>
      <c r="J64" s="90">
        <f t="shared" si="1"/>
        <v>0</v>
      </c>
      <c r="K64" s="277"/>
      <c r="L64" s="87">
        <f t="shared" si="2"/>
        <v>0</v>
      </c>
      <c r="M64" s="18">
        <f>IF(OR(F64=Konti!$D$24,F64=Konti!$D$27,F64=Konti!$D$37),0,I64*0.2)</f>
        <v>0</v>
      </c>
      <c r="N64" s="24">
        <f t="shared" si="3"/>
        <v>0</v>
      </c>
      <c r="O64" s="180">
        <v>50</v>
      </c>
      <c r="P64" s="101"/>
    </row>
    <row r="65" spans="2:16" x14ac:dyDescent="0.2">
      <c r="B65" s="6"/>
      <c r="C65" s="187">
        <v>51</v>
      </c>
      <c r="D65" s="82"/>
      <c r="E65" s="83"/>
      <c r="F65" s="84"/>
      <c r="G65" s="84"/>
      <c r="H65" s="84"/>
      <c r="I65" s="86"/>
      <c r="J65" s="90">
        <f t="shared" si="1"/>
        <v>0</v>
      </c>
      <c r="K65" s="277"/>
      <c r="L65" s="87">
        <f t="shared" si="2"/>
        <v>0</v>
      </c>
      <c r="M65" s="18">
        <f>IF(OR(F65=Konti!$D$24,F65=Konti!$D$27,F65=Konti!$D$37),0,I65*0.2)</f>
        <v>0</v>
      </c>
      <c r="N65" s="24">
        <f t="shared" si="3"/>
        <v>0</v>
      </c>
      <c r="O65" s="180">
        <v>51</v>
      </c>
      <c r="P65" s="101"/>
    </row>
    <row r="66" spans="2:16" x14ac:dyDescent="0.2">
      <c r="B66" s="6"/>
      <c r="C66" s="187">
        <v>52</v>
      </c>
      <c r="D66" s="82"/>
      <c r="E66" s="83"/>
      <c r="F66" s="84"/>
      <c r="G66" s="84"/>
      <c r="H66" s="84"/>
      <c r="I66" s="86"/>
      <c r="J66" s="90">
        <f t="shared" si="1"/>
        <v>0</v>
      </c>
      <c r="K66" s="277"/>
      <c r="L66" s="87">
        <f t="shared" si="2"/>
        <v>0</v>
      </c>
      <c r="M66" s="18">
        <f>IF(OR(F66=Konti!$D$24,F66=Konti!$D$27,F66=Konti!$D$37),0,I66*0.2)</f>
        <v>0</v>
      </c>
      <c r="N66" s="24">
        <f t="shared" si="3"/>
        <v>0</v>
      </c>
      <c r="O66" s="180">
        <v>52</v>
      </c>
      <c r="P66" s="101"/>
    </row>
    <row r="67" spans="2:16" x14ac:dyDescent="0.2">
      <c r="B67" s="6"/>
      <c r="C67" s="187">
        <v>53</v>
      </c>
      <c r="D67" s="82"/>
      <c r="E67" s="83"/>
      <c r="F67" s="84"/>
      <c r="G67" s="84"/>
      <c r="H67" s="84"/>
      <c r="I67" s="86"/>
      <c r="J67" s="90">
        <f t="shared" si="1"/>
        <v>0</v>
      </c>
      <c r="K67" s="277"/>
      <c r="L67" s="87">
        <f t="shared" si="2"/>
        <v>0</v>
      </c>
      <c r="M67" s="18">
        <f>IF(OR(F67=Konti!$D$24,F67=Konti!$D$27,F67=Konti!$D$37),0,I67*0.2)</f>
        <v>0</v>
      </c>
      <c r="N67" s="24">
        <f t="shared" si="3"/>
        <v>0</v>
      </c>
      <c r="O67" s="180">
        <v>53</v>
      </c>
      <c r="P67" s="101"/>
    </row>
    <row r="68" spans="2:16" x14ac:dyDescent="0.2">
      <c r="B68" s="6"/>
      <c r="C68" s="187">
        <v>54</v>
      </c>
      <c r="D68" s="82"/>
      <c r="E68" s="83"/>
      <c r="F68" s="84"/>
      <c r="G68" s="84"/>
      <c r="H68" s="84"/>
      <c r="I68" s="86"/>
      <c r="J68" s="90">
        <f t="shared" si="1"/>
        <v>0</v>
      </c>
      <c r="K68" s="277"/>
      <c r="L68" s="87">
        <f t="shared" si="2"/>
        <v>0</v>
      </c>
      <c r="M68" s="18">
        <f>IF(OR(F68=Konti!$D$24,F68=Konti!$D$27,F68=Konti!$D$37),0,I68*0.2)</f>
        <v>0</v>
      </c>
      <c r="N68" s="24">
        <f t="shared" si="3"/>
        <v>0</v>
      </c>
      <c r="O68" s="180">
        <v>54</v>
      </c>
      <c r="P68" s="101"/>
    </row>
    <row r="69" spans="2:16" x14ac:dyDescent="0.2">
      <c r="B69" s="6"/>
      <c r="C69" s="187">
        <v>55</v>
      </c>
      <c r="D69" s="82"/>
      <c r="E69" s="83"/>
      <c r="F69" s="84"/>
      <c r="G69" s="84"/>
      <c r="H69" s="84"/>
      <c r="I69" s="86"/>
      <c r="J69" s="90">
        <f t="shared" si="1"/>
        <v>0</v>
      </c>
      <c r="K69" s="277"/>
      <c r="L69" s="87">
        <f t="shared" si="2"/>
        <v>0</v>
      </c>
      <c r="M69" s="18">
        <f>IF(OR(F69=Konti!$D$24,F69=Konti!$D$27,F69=Konti!$D$37),0,I69*0.2)</f>
        <v>0</v>
      </c>
      <c r="N69" s="24">
        <f t="shared" si="3"/>
        <v>0</v>
      </c>
      <c r="O69" s="180">
        <v>55</v>
      </c>
      <c r="P69" s="101"/>
    </row>
    <row r="70" spans="2:16" x14ac:dyDescent="0.2">
      <c r="B70" s="6"/>
      <c r="C70" s="187">
        <v>56</v>
      </c>
      <c r="D70" s="82"/>
      <c r="E70" s="83"/>
      <c r="F70" s="84"/>
      <c r="G70" s="84"/>
      <c r="H70" s="84"/>
      <c r="I70" s="86"/>
      <c r="J70" s="90">
        <f t="shared" si="1"/>
        <v>0</v>
      </c>
      <c r="K70" s="277"/>
      <c r="L70" s="87">
        <f t="shared" si="2"/>
        <v>0</v>
      </c>
      <c r="M70" s="18">
        <f>IF(OR(F70=Konti!$D$24,F70=Konti!$D$27,F70=Konti!$D$37),0,I70*0.2)</f>
        <v>0</v>
      </c>
      <c r="N70" s="24">
        <f t="shared" si="3"/>
        <v>0</v>
      </c>
      <c r="O70" s="180">
        <v>56</v>
      </c>
      <c r="P70" s="101"/>
    </row>
    <row r="71" spans="2:16" x14ac:dyDescent="0.2">
      <c r="B71" s="6"/>
      <c r="C71" s="187">
        <v>57</v>
      </c>
      <c r="D71" s="82"/>
      <c r="E71" s="83"/>
      <c r="F71" s="84"/>
      <c r="G71" s="84"/>
      <c r="H71" s="84"/>
      <c r="I71" s="86"/>
      <c r="J71" s="90">
        <f t="shared" si="1"/>
        <v>0</v>
      </c>
      <c r="K71" s="277"/>
      <c r="L71" s="87">
        <f t="shared" si="2"/>
        <v>0</v>
      </c>
      <c r="M71" s="18">
        <f>IF(OR(F71=Konti!$D$24,F71=Konti!$D$27,F71=Konti!$D$37),0,I71*0.2)</f>
        <v>0</v>
      </c>
      <c r="N71" s="24">
        <f t="shared" si="3"/>
        <v>0</v>
      </c>
      <c r="O71" s="180">
        <v>57</v>
      </c>
      <c r="P71" s="101"/>
    </row>
    <row r="72" spans="2:16" x14ac:dyDescent="0.2">
      <c r="B72" s="6"/>
      <c r="C72" s="187">
        <v>58</v>
      </c>
      <c r="D72" s="82"/>
      <c r="E72" s="83"/>
      <c r="F72" s="84"/>
      <c r="G72" s="84"/>
      <c r="H72" s="84"/>
      <c r="I72" s="86"/>
      <c r="J72" s="90">
        <f t="shared" si="1"/>
        <v>0</v>
      </c>
      <c r="K72" s="277"/>
      <c r="L72" s="87">
        <f t="shared" si="2"/>
        <v>0</v>
      </c>
      <c r="M72" s="18">
        <f>IF(OR(F72=Konti!$D$24,F72=Konti!$D$27,F72=Konti!$D$37),0,I72*0.2)</f>
        <v>0</v>
      </c>
      <c r="N72" s="24">
        <f t="shared" si="3"/>
        <v>0</v>
      </c>
      <c r="O72" s="180">
        <v>58</v>
      </c>
      <c r="P72" s="101"/>
    </row>
    <row r="73" spans="2:16" x14ac:dyDescent="0.2">
      <c r="B73" s="6"/>
      <c r="C73" s="187">
        <v>59</v>
      </c>
      <c r="D73" s="82"/>
      <c r="E73" s="83"/>
      <c r="F73" s="84"/>
      <c r="G73" s="84"/>
      <c r="H73" s="84"/>
      <c r="I73" s="86"/>
      <c r="J73" s="90">
        <f t="shared" si="1"/>
        <v>0</v>
      </c>
      <c r="K73" s="277"/>
      <c r="L73" s="87">
        <f t="shared" si="2"/>
        <v>0</v>
      </c>
      <c r="M73" s="18">
        <f>IF(OR(F73=Konti!$D$24,F73=Konti!$D$27,F73=Konti!$D$37),0,I73*0.2)</f>
        <v>0</v>
      </c>
      <c r="N73" s="24">
        <f t="shared" si="3"/>
        <v>0</v>
      </c>
      <c r="O73" s="180">
        <v>59</v>
      </c>
      <c r="P73" s="101"/>
    </row>
    <row r="74" spans="2:16" x14ac:dyDescent="0.2">
      <c r="B74" s="6"/>
      <c r="C74" s="187">
        <v>60</v>
      </c>
      <c r="D74" s="82"/>
      <c r="E74" s="83"/>
      <c r="F74" s="84"/>
      <c r="G74" s="84"/>
      <c r="H74" s="84"/>
      <c r="I74" s="86"/>
      <c r="J74" s="90">
        <f t="shared" si="1"/>
        <v>0</v>
      </c>
      <c r="K74" s="277"/>
      <c r="L74" s="87">
        <f t="shared" si="2"/>
        <v>0</v>
      </c>
      <c r="M74" s="18">
        <f>IF(OR(F74=Konti!$D$24,F74=Konti!$D$27,F74=Konti!$D$37),0,I74*0.2)</f>
        <v>0</v>
      </c>
      <c r="N74" s="24">
        <f t="shared" si="3"/>
        <v>0</v>
      </c>
      <c r="O74" s="180">
        <v>60</v>
      </c>
      <c r="P74" s="101"/>
    </row>
    <row r="75" spans="2:16" x14ac:dyDescent="0.2">
      <c r="B75" s="6"/>
      <c r="C75" s="187">
        <v>61</v>
      </c>
      <c r="D75" s="82"/>
      <c r="E75" s="83"/>
      <c r="F75" s="84"/>
      <c r="G75" s="84"/>
      <c r="H75" s="84"/>
      <c r="I75" s="86"/>
      <c r="J75" s="90">
        <f t="shared" si="1"/>
        <v>0</v>
      </c>
      <c r="K75" s="277"/>
      <c r="L75" s="87">
        <f t="shared" si="2"/>
        <v>0</v>
      </c>
      <c r="M75" s="18">
        <f>IF(OR(F75=Konti!$D$24,F75=Konti!$D$27,F75=Konti!$D$37),0,I75*0.2)</f>
        <v>0</v>
      </c>
      <c r="N75" s="24">
        <f t="shared" si="3"/>
        <v>0</v>
      </c>
      <c r="O75" s="180">
        <v>61</v>
      </c>
      <c r="P75" s="101"/>
    </row>
    <row r="76" spans="2:16" x14ac:dyDescent="0.2">
      <c r="B76" s="6"/>
      <c r="C76" s="187">
        <v>62</v>
      </c>
      <c r="D76" s="82"/>
      <c r="E76" s="83"/>
      <c r="F76" s="84"/>
      <c r="G76" s="84"/>
      <c r="H76" s="84"/>
      <c r="I76" s="86"/>
      <c r="J76" s="90">
        <f t="shared" si="1"/>
        <v>0</v>
      </c>
      <c r="K76" s="277"/>
      <c r="L76" s="87">
        <f t="shared" si="2"/>
        <v>0</v>
      </c>
      <c r="M76" s="18">
        <f>IF(OR(F76=Konti!$D$24,F76=Konti!$D$27,F76=Konti!$D$37),0,I76*0.2)</f>
        <v>0</v>
      </c>
      <c r="N76" s="24">
        <f t="shared" si="3"/>
        <v>0</v>
      </c>
      <c r="O76" s="180">
        <v>62</v>
      </c>
      <c r="P76" s="101"/>
    </row>
    <row r="77" spans="2:16" x14ac:dyDescent="0.2">
      <c r="B77" s="6"/>
      <c r="C77" s="187">
        <v>63</v>
      </c>
      <c r="D77" s="82"/>
      <c r="E77" s="83"/>
      <c r="F77" s="84"/>
      <c r="G77" s="84"/>
      <c r="H77" s="84"/>
      <c r="I77" s="86"/>
      <c r="J77" s="90">
        <f t="shared" si="1"/>
        <v>0</v>
      </c>
      <c r="K77" s="277"/>
      <c r="L77" s="87">
        <f t="shared" si="2"/>
        <v>0</v>
      </c>
      <c r="M77" s="18">
        <f>IF(OR(F77=Konti!$D$24,F77=Konti!$D$27,F77=Konti!$D$37),0,I77*0.2)</f>
        <v>0</v>
      </c>
      <c r="N77" s="24">
        <f t="shared" si="3"/>
        <v>0</v>
      </c>
      <c r="O77" s="180">
        <v>63</v>
      </c>
      <c r="P77" s="101"/>
    </row>
    <row r="78" spans="2:16" x14ac:dyDescent="0.2">
      <c r="B78" s="6"/>
      <c r="C78" s="187">
        <v>64</v>
      </c>
      <c r="D78" s="82"/>
      <c r="E78" s="83"/>
      <c r="F78" s="84"/>
      <c r="G78" s="84"/>
      <c r="H78" s="84"/>
      <c r="I78" s="86"/>
      <c r="J78" s="90">
        <f t="shared" si="1"/>
        <v>0</v>
      </c>
      <c r="K78" s="277"/>
      <c r="L78" s="87">
        <f t="shared" si="2"/>
        <v>0</v>
      </c>
      <c r="M78" s="18">
        <f>IF(OR(F78=Konti!$D$24,F78=Konti!$D$27,F78=Konti!$D$37),0,I78*0.2)</f>
        <v>0</v>
      </c>
      <c r="N78" s="24">
        <f t="shared" si="3"/>
        <v>0</v>
      </c>
      <c r="O78" s="180">
        <v>64</v>
      </c>
      <c r="P78" s="101"/>
    </row>
    <row r="79" spans="2:16" x14ac:dyDescent="0.2">
      <c r="B79" s="6"/>
      <c r="C79" s="187">
        <v>65</v>
      </c>
      <c r="D79" s="82"/>
      <c r="E79" s="83"/>
      <c r="F79" s="84"/>
      <c r="G79" s="84"/>
      <c r="H79" s="84"/>
      <c r="I79" s="86"/>
      <c r="J79" s="90">
        <f t="shared" si="1"/>
        <v>0</v>
      </c>
      <c r="K79" s="277"/>
      <c r="L79" s="87">
        <f t="shared" si="2"/>
        <v>0</v>
      </c>
      <c r="M79" s="18">
        <f>IF(OR(F79=Konti!$D$24,F79=Konti!$D$27,F79=Konti!$D$37),0,I79*0.2)</f>
        <v>0</v>
      </c>
      <c r="N79" s="24">
        <f t="shared" si="3"/>
        <v>0</v>
      </c>
      <c r="O79" s="180">
        <v>65</v>
      </c>
      <c r="P79" s="101"/>
    </row>
    <row r="80" spans="2:16" x14ac:dyDescent="0.2">
      <c r="B80" s="6"/>
      <c r="C80" s="187">
        <v>66</v>
      </c>
      <c r="D80" s="82"/>
      <c r="E80" s="83"/>
      <c r="F80" s="84"/>
      <c r="G80" s="84"/>
      <c r="H80" s="84"/>
      <c r="I80" s="86"/>
      <c r="J80" s="90">
        <f t="shared" si="1"/>
        <v>0</v>
      </c>
      <c r="K80" s="277"/>
      <c r="L80" s="87">
        <f t="shared" si="2"/>
        <v>0</v>
      </c>
      <c r="M80" s="18">
        <f>IF(OR(F80=Konti!$D$24,F80=Konti!$D$27,F80=Konti!$D$37),0,I80*0.2)</f>
        <v>0</v>
      </c>
      <c r="N80" s="24">
        <f t="shared" si="3"/>
        <v>0</v>
      </c>
      <c r="O80" s="180">
        <v>66</v>
      </c>
      <c r="P80" s="101"/>
    </row>
    <row r="81" spans="2:22" x14ac:dyDescent="0.2">
      <c r="B81" s="6"/>
      <c r="C81" s="187">
        <v>67</v>
      </c>
      <c r="D81" s="82"/>
      <c r="E81" s="83"/>
      <c r="F81" s="84"/>
      <c r="G81" s="84"/>
      <c r="H81" s="84"/>
      <c r="I81" s="86"/>
      <c r="J81" s="90">
        <f t="shared" si="1"/>
        <v>0</v>
      </c>
      <c r="K81" s="277"/>
      <c r="L81" s="87">
        <f t="shared" si="2"/>
        <v>0</v>
      </c>
      <c r="M81" s="18">
        <f>IF(OR(F81=Konti!$D$24,F81=Konti!$D$27,F81=Konti!$D$37),0,I81*0.2)</f>
        <v>0</v>
      </c>
      <c r="N81" s="24">
        <f t="shared" si="3"/>
        <v>0</v>
      </c>
      <c r="O81" s="180">
        <v>67</v>
      </c>
      <c r="P81" s="101"/>
    </row>
    <row r="82" spans="2:22" x14ac:dyDescent="0.2">
      <c r="B82" s="6"/>
      <c r="C82" s="187">
        <v>68</v>
      </c>
      <c r="D82" s="82"/>
      <c r="E82" s="83"/>
      <c r="F82" s="84"/>
      <c r="G82" s="84"/>
      <c r="H82" s="84"/>
      <c r="I82" s="86"/>
      <c r="J82" s="90">
        <f t="shared" si="1"/>
        <v>0</v>
      </c>
      <c r="K82" s="277"/>
      <c r="L82" s="87">
        <f t="shared" si="2"/>
        <v>0</v>
      </c>
      <c r="M82" s="18">
        <f>IF(OR(F82=Konti!$D$24,F82=Konti!$D$27,F82=Konti!$D$37),0,I82*0.2)</f>
        <v>0</v>
      </c>
      <c r="N82" s="24">
        <f t="shared" si="3"/>
        <v>0</v>
      </c>
      <c r="O82" s="180">
        <v>68</v>
      </c>
      <c r="P82" s="101"/>
    </row>
    <row r="83" spans="2:22" x14ac:dyDescent="0.2">
      <c r="B83" s="6"/>
      <c r="C83" s="187">
        <v>69</v>
      </c>
      <c r="D83" s="82"/>
      <c r="E83" s="83"/>
      <c r="F83" s="84"/>
      <c r="G83" s="84"/>
      <c r="H83" s="84"/>
      <c r="I83" s="86"/>
      <c r="J83" s="90">
        <f t="shared" si="1"/>
        <v>0</v>
      </c>
      <c r="K83" s="277"/>
      <c r="L83" s="87">
        <f t="shared" si="2"/>
        <v>0</v>
      </c>
      <c r="M83" s="18">
        <f>IF(OR(F83=Konti!$D$24,F83=Konti!$D$27,F83=Konti!$D$37),0,I83*0.2)</f>
        <v>0</v>
      </c>
      <c r="N83" s="24">
        <f t="shared" si="3"/>
        <v>0</v>
      </c>
      <c r="O83" s="180">
        <v>69</v>
      </c>
      <c r="P83" s="101"/>
    </row>
    <row r="84" spans="2:22" x14ac:dyDescent="0.2">
      <c r="B84" s="6"/>
      <c r="C84" s="187">
        <v>70</v>
      </c>
      <c r="D84" s="82"/>
      <c r="E84" s="83"/>
      <c r="F84" s="84"/>
      <c r="G84" s="84"/>
      <c r="H84" s="84"/>
      <c r="I84" s="86"/>
      <c r="J84" s="90">
        <f t="shared" si="1"/>
        <v>0</v>
      </c>
      <c r="K84" s="277"/>
      <c r="L84" s="87">
        <f t="shared" si="2"/>
        <v>0</v>
      </c>
      <c r="M84" s="18">
        <f>IF(OR(F84=Konti!$D$24,F84=Konti!$D$27,F84=Konti!$D$37),0,I84*0.2)</f>
        <v>0</v>
      </c>
      <c r="N84" s="24">
        <f t="shared" si="3"/>
        <v>0</v>
      </c>
      <c r="O84" s="180">
        <v>70</v>
      </c>
      <c r="P84" s="101"/>
    </row>
    <row r="85" spans="2:22" x14ac:dyDescent="0.2">
      <c r="B85" s="6"/>
      <c r="C85" s="187">
        <v>71</v>
      </c>
      <c r="D85" s="82"/>
      <c r="E85" s="83"/>
      <c r="F85" s="84"/>
      <c r="G85" s="84"/>
      <c r="H85" s="84"/>
      <c r="I85" s="88"/>
      <c r="J85" s="90">
        <f t="shared" si="1"/>
        <v>0</v>
      </c>
      <c r="K85" s="277"/>
      <c r="L85" s="87">
        <f t="shared" si="2"/>
        <v>0</v>
      </c>
      <c r="M85" s="18">
        <f>IF(OR(F85=Konti!$D$24,F85=Konti!$D$27,F85=Konti!$D$37),0,I85*0.2)</f>
        <v>0</v>
      </c>
      <c r="N85" s="24">
        <f t="shared" si="3"/>
        <v>0</v>
      </c>
      <c r="O85" s="180">
        <v>71</v>
      </c>
      <c r="P85" s="101"/>
    </row>
    <row r="86" spans="2:22" x14ac:dyDescent="0.2">
      <c r="B86" s="6"/>
      <c r="C86" s="187">
        <v>72</v>
      </c>
      <c r="D86" s="82"/>
      <c r="E86" s="83"/>
      <c r="F86" s="84"/>
      <c r="G86" s="84"/>
      <c r="H86" s="84"/>
      <c r="I86" s="88"/>
      <c r="J86" s="90">
        <f t="shared" si="1"/>
        <v>0</v>
      </c>
      <c r="K86" s="277"/>
      <c r="L86" s="87">
        <f t="shared" si="2"/>
        <v>0</v>
      </c>
      <c r="M86" s="18">
        <f>IF(OR(F86=Konti!$D$24,F86=Konti!$D$27,F86=Konti!$D$37),0,I86*0.2)</f>
        <v>0</v>
      </c>
      <c r="N86" s="24">
        <f t="shared" si="3"/>
        <v>0</v>
      </c>
      <c r="O86" s="180">
        <v>72</v>
      </c>
      <c r="P86" s="101"/>
    </row>
    <row r="87" spans="2:22" x14ac:dyDescent="0.2">
      <c r="B87" s="6"/>
      <c r="C87" s="187">
        <v>73</v>
      </c>
      <c r="D87" s="82"/>
      <c r="E87" s="83"/>
      <c r="F87" s="84"/>
      <c r="G87" s="84"/>
      <c r="H87" s="84"/>
      <c r="I87" s="88"/>
      <c r="J87" s="90">
        <f t="shared" si="1"/>
        <v>0</v>
      </c>
      <c r="K87" s="277"/>
      <c r="L87" s="87">
        <f t="shared" si="2"/>
        <v>0</v>
      </c>
      <c r="M87" s="18">
        <f>IF(OR(F87=Konti!$D$24,F87=Konti!$D$27,F87=Konti!$D$37),0,I87*0.2)</f>
        <v>0</v>
      </c>
      <c r="N87" s="24">
        <f t="shared" si="3"/>
        <v>0</v>
      </c>
      <c r="O87" s="180">
        <v>73</v>
      </c>
      <c r="P87" s="101"/>
    </row>
    <row r="88" spans="2:22" x14ac:dyDescent="0.2">
      <c r="B88" s="6"/>
      <c r="C88" s="187">
        <v>74</v>
      </c>
      <c r="D88" s="82"/>
      <c r="E88" s="83"/>
      <c r="F88" s="84"/>
      <c r="G88" s="84"/>
      <c r="H88" s="84"/>
      <c r="I88" s="88"/>
      <c r="J88" s="90">
        <f t="shared" si="1"/>
        <v>0</v>
      </c>
      <c r="K88" s="277"/>
      <c r="L88" s="87">
        <f t="shared" si="2"/>
        <v>0</v>
      </c>
      <c r="M88" s="18">
        <f>IF(OR(F88=Konti!$D$24,F88=Konti!$D$27,F88=Konti!$D$37),0,I88*0.2)</f>
        <v>0</v>
      </c>
      <c r="N88" s="24">
        <f t="shared" si="3"/>
        <v>0</v>
      </c>
      <c r="O88" s="180">
        <v>74</v>
      </c>
      <c r="P88" s="101"/>
    </row>
    <row r="89" spans="2:22" x14ac:dyDescent="0.2">
      <c r="B89" s="6"/>
      <c r="C89" s="187">
        <v>75</v>
      </c>
      <c r="D89" s="82"/>
      <c r="E89" s="83"/>
      <c r="F89" s="84"/>
      <c r="G89" s="84"/>
      <c r="H89" s="84"/>
      <c r="I89" s="88"/>
      <c r="J89" s="90">
        <f t="shared" si="1"/>
        <v>0</v>
      </c>
      <c r="K89" s="277"/>
      <c r="L89" s="87">
        <f t="shared" si="2"/>
        <v>0</v>
      </c>
      <c r="M89" s="18">
        <f>IF(OR(F89=Konti!$D$24,F89=Konti!$D$27,F89=Konti!$D$37),0,I89*0.2)</f>
        <v>0</v>
      </c>
      <c r="N89" s="24">
        <f t="shared" si="3"/>
        <v>0</v>
      </c>
      <c r="O89" s="180">
        <v>75</v>
      </c>
      <c r="P89" s="101"/>
    </row>
    <row r="90" spans="2:22" x14ac:dyDescent="0.2">
      <c r="B90" s="6"/>
      <c r="C90" s="187">
        <v>76</v>
      </c>
      <c r="D90" s="82"/>
      <c r="E90" s="83"/>
      <c r="F90" s="84"/>
      <c r="G90" s="84"/>
      <c r="H90" s="84"/>
      <c r="I90" s="88"/>
      <c r="J90" s="90">
        <f t="shared" si="1"/>
        <v>0</v>
      </c>
      <c r="K90" s="277"/>
      <c r="L90" s="87">
        <f t="shared" si="2"/>
        <v>0</v>
      </c>
      <c r="M90" s="18">
        <f>IF(OR(F90=Konti!$D$24,F90=Konti!$D$27,F90=Konti!$D$37),0,I90*0.2)</f>
        <v>0</v>
      </c>
      <c r="N90" s="24">
        <f t="shared" si="3"/>
        <v>0</v>
      </c>
      <c r="O90" s="180">
        <v>76</v>
      </c>
      <c r="P90" s="101"/>
    </row>
    <row r="91" spans="2:22" x14ac:dyDescent="0.2">
      <c r="B91" s="6"/>
      <c r="C91" s="187">
        <v>77</v>
      </c>
      <c r="D91" s="82"/>
      <c r="E91" s="83"/>
      <c r="F91" s="84"/>
      <c r="G91" s="84"/>
      <c r="H91" s="84"/>
      <c r="I91" s="88"/>
      <c r="J91" s="90">
        <f t="shared" si="1"/>
        <v>0</v>
      </c>
      <c r="K91" s="277"/>
      <c r="L91" s="87">
        <f t="shared" si="2"/>
        <v>0</v>
      </c>
      <c r="M91" s="18">
        <f>IF(OR(F91=Konti!$D$24,F91=Konti!$D$27,F91=Konti!$D$37),0,I91*0.2)</f>
        <v>0</v>
      </c>
      <c r="N91" s="24">
        <f t="shared" si="3"/>
        <v>0</v>
      </c>
      <c r="O91" s="180">
        <v>77</v>
      </c>
      <c r="P91" s="101"/>
      <c r="R91" s="139"/>
      <c r="S91" s="139"/>
      <c r="T91" s="139"/>
      <c r="U91" s="139"/>
      <c r="V91" s="139"/>
    </row>
    <row r="92" spans="2:22" x14ac:dyDescent="0.2">
      <c r="B92" s="6"/>
      <c r="C92" s="187">
        <v>78</v>
      </c>
      <c r="D92" s="82"/>
      <c r="E92" s="83"/>
      <c r="F92" s="84"/>
      <c r="G92" s="84"/>
      <c r="H92" s="84"/>
      <c r="I92" s="88"/>
      <c r="J92" s="90">
        <f t="shared" ref="J92:J99" si="4">I92-M92</f>
        <v>0</v>
      </c>
      <c r="K92" s="277"/>
      <c r="L92" s="87">
        <f t="shared" ref="L92:L99" si="5">K92-N92</f>
        <v>0</v>
      </c>
      <c r="M92" s="18">
        <f>IF(OR(F92=Konti!$D$24,F92=Konti!$D$27,F92=Konti!$D$37),0,I92*0.2)</f>
        <v>0</v>
      </c>
      <c r="N92" s="24">
        <f t="shared" ref="N92:N99" si="6">K92*0.2</f>
        <v>0</v>
      </c>
      <c r="O92" s="180">
        <v>78</v>
      </c>
      <c r="P92" s="101"/>
    </row>
    <row r="93" spans="2:22" x14ac:dyDescent="0.2">
      <c r="B93" s="6"/>
      <c r="C93" s="187">
        <v>79</v>
      </c>
      <c r="D93" s="82"/>
      <c r="E93" s="83"/>
      <c r="F93" s="84"/>
      <c r="G93" s="84"/>
      <c r="H93" s="84"/>
      <c r="I93" s="88"/>
      <c r="J93" s="90">
        <f t="shared" si="4"/>
        <v>0</v>
      </c>
      <c r="K93" s="277"/>
      <c r="L93" s="87">
        <f t="shared" si="5"/>
        <v>0</v>
      </c>
      <c r="M93" s="18">
        <f>IF(OR(F93=Konti!$D$24,F93=Konti!$D$27,F93=Konti!$D$37),0,I93*0.2)</f>
        <v>0</v>
      </c>
      <c r="N93" s="24">
        <f t="shared" si="6"/>
        <v>0</v>
      </c>
      <c r="O93" s="180">
        <v>79</v>
      </c>
      <c r="P93" s="101"/>
    </row>
    <row r="94" spans="2:22" x14ac:dyDescent="0.2">
      <c r="B94" s="6"/>
      <c r="C94" s="187">
        <v>80</v>
      </c>
      <c r="D94" s="82"/>
      <c r="E94" s="83"/>
      <c r="F94" s="84"/>
      <c r="G94" s="84"/>
      <c r="H94" s="84"/>
      <c r="I94" s="88"/>
      <c r="J94" s="90">
        <f t="shared" si="4"/>
        <v>0</v>
      </c>
      <c r="K94" s="277"/>
      <c r="L94" s="87">
        <f t="shared" si="5"/>
        <v>0</v>
      </c>
      <c r="M94" s="18">
        <f>IF(OR(F94=Konti!$D$24,F94=Konti!$D$27,F94=Konti!$D$37),0,I94*0.2)</f>
        <v>0</v>
      </c>
      <c r="N94" s="24">
        <f t="shared" si="6"/>
        <v>0</v>
      </c>
      <c r="O94" s="180">
        <v>80</v>
      </c>
      <c r="P94" s="101"/>
    </row>
    <row r="95" spans="2:22" x14ac:dyDescent="0.2">
      <c r="B95" s="6"/>
      <c r="C95" s="187">
        <v>81</v>
      </c>
      <c r="D95" s="82"/>
      <c r="E95" s="83"/>
      <c r="F95" s="84"/>
      <c r="G95" s="84"/>
      <c r="H95" s="84"/>
      <c r="I95" s="86"/>
      <c r="J95" s="90">
        <f t="shared" si="4"/>
        <v>0</v>
      </c>
      <c r="K95" s="277"/>
      <c r="L95" s="87">
        <f t="shared" si="5"/>
        <v>0</v>
      </c>
      <c r="M95" s="18">
        <f>IF(OR(F95=Konti!$D$24,F95=Konti!$D$27,F95=Konti!$D$37),0,I95*0.2)</f>
        <v>0</v>
      </c>
      <c r="N95" s="24">
        <f t="shared" si="6"/>
        <v>0</v>
      </c>
      <c r="O95" s="180">
        <v>81</v>
      </c>
      <c r="P95" s="101"/>
    </row>
    <row r="96" spans="2:22" x14ac:dyDescent="0.2">
      <c r="B96" s="6"/>
      <c r="C96" s="187">
        <v>82</v>
      </c>
      <c r="D96" s="82"/>
      <c r="E96" s="83"/>
      <c r="F96" s="84"/>
      <c r="G96" s="84"/>
      <c r="H96" s="84"/>
      <c r="I96" s="88"/>
      <c r="J96" s="90">
        <f t="shared" si="4"/>
        <v>0</v>
      </c>
      <c r="K96" s="277"/>
      <c r="L96" s="87">
        <f t="shared" si="5"/>
        <v>0</v>
      </c>
      <c r="M96" s="18">
        <f>IF(OR(F96=Konti!$D$24,F96=Konti!$D$27,F96=Konti!$D$37),0,I96*0.2)</f>
        <v>0</v>
      </c>
      <c r="N96" s="24">
        <f t="shared" si="6"/>
        <v>0</v>
      </c>
      <c r="O96" s="180">
        <v>82</v>
      </c>
      <c r="P96" s="101"/>
    </row>
    <row r="97" spans="1:17" x14ac:dyDescent="0.2">
      <c r="B97" s="6"/>
      <c r="C97" s="187">
        <v>83</v>
      </c>
      <c r="D97" s="82"/>
      <c r="E97" s="83"/>
      <c r="F97" s="84"/>
      <c r="G97" s="84"/>
      <c r="H97" s="84"/>
      <c r="I97" s="88"/>
      <c r="J97" s="90">
        <f t="shared" si="4"/>
        <v>0</v>
      </c>
      <c r="K97" s="277"/>
      <c r="L97" s="87">
        <f t="shared" si="5"/>
        <v>0</v>
      </c>
      <c r="M97" s="18">
        <f>IF(OR(F97=Konti!$D$24,F97=Konti!$D$27,F97=Konti!$D$37),0,I97*0.2)</f>
        <v>0</v>
      </c>
      <c r="N97" s="24">
        <f t="shared" si="6"/>
        <v>0</v>
      </c>
      <c r="O97" s="180">
        <v>83</v>
      </c>
      <c r="P97" s="101"/>
    </row>
    <row r="98" spans="1:17" x14ac:dyDescent="0.2">
      <c r="B98" s="6"/>
      <c r="C98" s="187">
        <v>84</v>
      </c>
      <c r="D98" s="82"/>
      <c r="E98" s="83"/>
      <c r="F98" s="84"/>
      <c r="G98" s="84"/>
      <c r="H98" s="84"/>
      <c r="I98" s="88"/>
      <c r="J98" s="90">
        <f t="shared" si="4"/>
        <v>0</v>
      </c>
      <c r="K98" s="277"/>
      <c r="L98" s="87">
        <f t="shared" si="5"/>
        <v>0</v>
      </c>
      <c r="M98" s="18">
        <f>IF(OR(F98=Konti!$D$24,F98=Konti!$D$27,F98=Konti!$D$37),0,I98*0.2)</f>
        <v>0</v>
      </c>
      <c r="N98" s="24">
        <f t="shared" si="6"/>
        <v>0</v>
      </c>
      <c r="O98" s="180">
        <v>84</v>
      </c>
      <c r="P98" s="101"/>
    </row>
    <row r="99" spans="1:17" x14ac:dyDescent="0.2">
      <c r="B99" s="6"/>
      <c r="C99" s="187">
        <v>85</v>
      </c>
      <c r="D99" s="82"/>
      <c r="E99" s="83"/>
      <c r="F99" s="84"/>
      <c r="G99" s="84"/>
      <c r="H99" s="84"/>
      <c r="I99" s="88"/>
      <c r="J99" s="90">
        <f t="shared" si="4"/>
        <v>0</v>
      </c>
      <c r="K99" s="277"/>
      <c r="L99" s="87">
        <f t="shared" si="5"/>
        <v>0</v>
      </c>
      <c r="M99" s="18">
        <f>IF(OR(F99=Konti!$D$24,F99=Konti!$D$27,F99=Konti!$D$37),0,I99*0.2)</f>
        <v>0</v>
      </c>
      <c r="N99" s="24">
        <f t="shared" si="6"/>
        <v>0</v>
      </c>
      <c r="O99" s="180">
        <v>85</v>
      </c>
      <c r="P99" s="101"/>
    </row>
    <row r="100" spans="1:17" x14ac:dyDescent="0.2">
      <c r="B100" s="6"/>
      <c r="C100" s="187"/>
      <c r="D100" s="257"/>
      <c r="E100" s="183"/>
      <c r="F100" s="85"/>
      <c r="G100" s="258"/>
      <c r="H100" s="258"/>
      <c r="I100" s="89"/>
      <c r="J100" s="90"/>
      <c r="K100" s="297"/>
      <c r="L100" s="87"/>
      <c r="M100" s="18"/>
      <c r="N100" s="24"/>
      <c r="O100" s="180"/>
      <c r="P100" s="101"/>
    </row>
    <row r="101" spans="1:17" ht="13.5" thickBot="1" x14ac:dyDescent="0.25">
      <c r="A101" s="139"/>
      <c r="B101" s="6"/>
      <c r="C101" s="172"/>
      <c r="D101" s="169"/>
      <c r="E101" s="118"/>
      <c r="F101" s="152"/>
      <c r="G101" s="152"/>
      <c r="H101" s="167">
        <f t="shared" ref="H101:N101" si="7">SUM(H15:H100)</f>
        <v>0</v>
      </c>
      <c r="I101" s="112">
        <f t="shared" si="7"/>
        <v>0</v>
      </c>
      <c r="J101" s="113">
        <f t="shared" si="7"/>
        <v>0</v>
      </c>
      <c r="K101" s="112">
        <f t="shared" si="7"/>
        <v>0</v>
      </c>
      <c r="L101" s="299">
        <f t="shared" si="7"/>
        <v>0</v>
      </c>
      <c r="M101" s="115">
        <f t="shared" si="7"/>
        <v>0</v>
      </c>
      <c r="N101" s="114">
        <f t="shared" si="7"/>
        <v>0</v>
      </c>
      <c r="O101" s="173"/>
      <c r="P101" s="101"/>
    </row>
    <row r="102" spans="1:17" ht="13.5" thickBot="1" x14ac:dyDescent="0.25">
      <c r="A102" s="139"/>
      <c r="B102" s="6"/>
      <c r="C102" s="2"/>
      <c r="D102" s="107"/>
      <c r="E102" s="108"/>
      <c r="F102" s="109"/>
      <c r="G102" s="109"/>
      <c r="H102" s="109"/>
      <c r="I102" s="14"/>
      <c r="J102" s="30"/>
      <c r="K102" s="50"/>
      <c r="L102" s="50"/>
      <c r="M102" s="14"/>
      <c r="N102" s="14"/>
      <c r="O102" s="132"/>
      <c r="P102" s="59"/>
    </row>
    <row r="103" spans="1:17" x14ac:dyDescent="0.2">
      <c r="A103" s="139"/>
      <c r="B103" s="6"/>
      <c r="C103" s="202"/>
      <c r="D103" s="204" t="s">
        <v>32</v>
      </c>
      <c r="E103" s="33"/>
      <c r="F103" s="73"/>
      <c r="G103" s="14"/>
      <c r="H103" s="14"/>
      <c r="I103" s="50"/>
      <c r="J103" s="30"/>
      <c r="K103" s="50"/>
      <c r="L103" s="50"/>
      <c r="M103" s="14"/>
      <c r="N103" s="14"/>
      <c r="O103" s="14"/>
      <c r="P103" s="101"/>
    </row>
    <row r="104" spans="1:17" x14ac:dyDescent="0.2">
      <c r="A104" s="139"/>
      <c r="B104" s="6"/>
      <c r="C104" s="205"/>
      <c r="D104" s="74" t="s">
        <v>71</v>
      </c>
      <c r="E104" s="67"/>
      <c r="F104" s="68"/>
      <c r="G104" s="14"/>
      <c r="H104" s="14"/>
      <c r="I104" s="50"/>
      <c r="J104" s="50"/>
      <c r="K104" s="30"/>
      <c r="L104" s="30"/>
      <c r="M104" s="14"/>
      <c r="N104" s="14"/>
      <c r="O104" s="14"/>
      <c r="P104" s="101"/>
    </row>
    <row r="105" spans="1:17" x14ac:dyDescent="0.2">
      <c r="A105" s="139"/>
      <c r="B105" s="6"/>
      <c r="C105" s="206"/>
      <c r="D105" s="71" t="s">
        <v>41</v>
      </c>
      <c r="E105" s="52"/>
      <c r="F105" s="56"/>
      <c r="G105" s="14"/>
      <c r="H105" s="14"/>
      <c r="I105" s="50"/>
      <c r="J105" s="50"/>
      <c r="K105" s="50"/>
      <c r="L105" s="50"/>
      <c r="M105" s="14"/>
      <c r="N105" s="14"/>
      <c r="O105" s="14"/>
      <c r="P105" s="101"/>
      <c r="Q105" s="139"/>
    </row>
    <row r="106" spans="1:17" x14ac:dyDescent="0.2">
      <c r="A106" s="139"/>
      <c r="B106" s="6"/>
      <c r="C106" s="206"/>
      <c r="D106" s="72" t="s">
        <v>75</v>
      </c>
      <c r="E106" s="13"/>
      <c r="F106" s="10"/>
      <c r="G106" s="14"/>
      <c r="H106" s="14"/>
      <c r="I106" s="14"/>
      <c r="J106" s="30"/>
      <c r="K106" s="50"/>
      <c r="L106" s="50"/>
      <c r="M106" s="14"/>
      <c r="N106" s="14"/>
      <c r="O106" s="14"/>
      <c r="P106" s="101"/>
    </row>
    <row r="107" spans="1:17" x14ac:dyDescent="0.2">
      <c r="A107" s="139"/>
      <c r="B107" s="6"/>
      <c r="C107" s="206"/>
      <c r="D107" s="72" t="s">
        <v>42</v>
      </c>
      <c r="E107" s="13"/>
      <c r="F107" s="10"/>
      <c r="G107" s="14"/>
      <c r="H107" s="14"/>
      <c r="I107" s="14"/>
      <c r="J107" s="30"/>
      <c r="K107" s="50"/>
      <c r="L107" s="14"/>
      <c r="M107" s="14"/>
      <c r="N107" s="14"/>
      <c r="O107" s="14"/>
      <c r="P107" s="101"/>
    </row>
    <row r="108" spans="1:17" ht="13.5" thickBot="1" x14ac:dyDescent="0.25">
      <c r="A108" s="139"/>
      <c r="B108" s="137"/>
      <c r="C108" s="216"/>
      <c r="D108" s="75" t="s">
        <v>43</v>
      </c>
      <c r="E108" s="58"/>
      <c r="F108" s="11"/>
      <c r="G108" s="14"/>
      <c r="H108" s="14"/>
      <c r="I108" s="50"/>
      <c r="J108" s="30"/>
      <c r="K108" s="50"/>
      <c r="L108" s="14"/>
      <c r="M108" s="14"/>
      <c r="N108" s="14"/>
      <c r="O108" s="14"/>
      <c r="P108" s="101"/>
    </row>
    <row r="109" spans="1:17" ht="13.5" thickBot="1" x14ac:dyDescent="0.25">
      <c r="A109" s="139"/>
      <c r="B109" s="141"/>
      <c r="C109" s="142"/>
      <c r="D109" s="60"/>
      <c r="E109" s="60"/>
      <c r="F109" s="60"/>
      <c r="G109" s="60"/>
      <c r="H109" s="60"/>
      <c r="I109" s="142"/>
      <c r="J109" s="142"/>
      <c r="K109" s="9"/>
      <c r="L109" s="9"/>
      <c r="M109" s="9"/>
      <c r="N109" s="9"/>
      <c r="O109" s="9"/>
      <c r="P109" s="208"/>
    </row>
    <row r="110" spans="1:17" x14ac:dyDescent="0.2">
      <c r="A110" s="139"/>
      <c r="B110" s="139"/>
      <c r="C110" s="139"/>
      <c r="D110" s="122"/>
      <c r="E110" s="122"/>
      <c r="F110" s="122"/>
      <c r="G110" s="122"/>
      <c r="H110" s="122"/>
      <c r="I110" s="123"/>
      <c r="J110" s="123"/>
      <c r="K110" s="121"/>
      <c r="L110" s="121"/>
      <c r="M110" s="121"/>
      <c r="N110" s="121"/>
    </row>
    <row r="111" spans="1:17" x14ac:dyDescent="0.2">
      <c r="B111" s="139"/>
      <c r="C111" s="139"/>
      <c r="D111" s="123"/>
      <c r="E111" s="123"/>
      <c r="F111" s="123"/>
      <c r="G111" s="123"/>
      <c r="H111" s="123"/>
      <c r="I111" s="139"/>
      <c r="J111" s="139"/>
    </row>
    <row r="112" spans="1:17" x14ac:dyDescent="0.2">
      <c r="B112" s="139"/>
      <c r="C112" s="139"/>
      <c r="D112" s="123"/>
      <c r="E112" s="123"/>
      <c r="F112" s="123"/>
      <c r="G112" s="123"/>
      <c r="H112" s="123"/>
      <c r="I112" s="139"/>
      <c r="J112" s="139"/>
    </row>
    <row r="113" spans="2:14" x14ac:dyDescent="0.2">
      <c r="B113" s="139"/>
      <c r="C113" s="139"/>
      <c r="D113" s="139"/>
      <c r="E113" s="139"/>
      <c r="F113" s="139"/>
      <c r="G113" s="139"/>
      <c r="H113" s="139"/>
      <c r="I113" s="139"/>
      <c r="J113" s="139"/>
    </row>
    <row r="118" spans="2:14" x14ac:dyDescent="0.2">
      <c r="I118" s="121"/>
    </row>
    <row r="119" spans="2:14" x14ac:dyDescent="0.2">
      <c r="I119" s="121"/>
      <c r="J119" s="121"/>
      <c r="K119" s="121"/>
      <c r="L119" s="121"/>
      <c r="M119" s="121"/>
      <c r="N119" s="121"/>
    </row>
    <row r="120" spans="2:14" x14ac:dyDescent="0.2">
      <c r="I120" s="121"/>
      <c r="J120" s="121"/>
      <c r="K120" s="121"/>
      <c r="L120" s="121"/>
      <c r="M120" s="121"/>
      <c r="N120" s="121"/>
    </row>
    <row r="121" spans="2:14" x14ac:dyDescent="0.2">
      <c r="I121" s="121"/>
      <c r="J121" s="121"/>
      <c r="K121" s="121"/>
      <c r="L121" s="121"/>
      <c r="M121" s="121"/>
      <c r="N121" s="121"/>
    </row>
    <row r="122" spans="2:14" x14ac:dyDescent="0.2">
      <c r="I122" s="121"/>
      <c r="J122" s="121"/>
      <c r="K122" s="121"/>
      <c r="L122" s="121"/>
      <c r="M122" s="121"/>
      <c r="N122" s="121"/>
    </row>
    <row r="123" spans="2:14" x14ac:dyDescent="0.2">
      <c r="I123" s="121"/>
      <c r="J123" s="121"/>
      <c r="K123" s="121"/>
      <c r="L123" s="121"/>
      <c r="M123" s="121"/>
      <c r="N123" s="121"/>
    </row>
    <row r="124" spans="2:14" x14ac:dyDescent="0.2">
      <c r="I124" s="121"/>
      <c r="J124" s="121"/>
      <c r="K124" s="121"/>
      <c r="L124" s="130"/>
      <c r="M124" s="121"/>
      <c r="N124" s="121"/>
    </row>
    <row r="125" spans="2:14" x14ac:dyDescent="0.2">
      <c r="I125" s="121"/>
      <c r="J125" s="121"/>
      <c r="K125" s="121"/>
      <c r="L125" s="130"/>
      <c r="M125" s="130"/>
      <c r="N125" s="121"/>
    </row>
    <row r="126" spans="2:14" x14ac:dyDescent="0.2">
      <c r="I126" s="121"/>
      <c r="J126" s="121"/>
      <c r="K126" s="121"/>
      <c r="L126" s="130"/>
      <c r="M126" s="130"/>
      <c r="N126" s="121"/>
    </row>
    <row r="127" spans="2:14" x14ac:dyDescent="0.2">
      <c r="I127" s="121"/>
      <c r="J127" s="121"/>
      <c r="K127" s="121"/>
      <c r="L127" s="130"/>
      <c r="M127" s="130"/>
      <c r="N127" s="121"/>
    </row>
    <row r="128" spans="2:14" x14ac:dyDescent="0.2">
      <c r="I128" s="121"/>
      <c r="J128" s="121"/>
      <c r="K128" s="121"/>
      <c r="L128" s="130"/>
      <c r="M128" s="130"/>
      <c r="N128" s="121"/>
    </row>
    <row r="129" spans="9:14" x14ac:dyDescent="0.2">
      <c r="I129" s="121"/>
      <c r="J129" s="121"/>
      <c r="K129" s="121"/>
      <c r="L129" s="130"/>
      <c r="M129" s="130"/>
      <c r="N129" s="121"/>
    </row>
    <row r="130" spans="9:14" x14ac:dyDescent="0.2">
      <c r="I130" s="121"/>
      <c r="J130" s="121"/>
      <c r="K130" s="121"/>
      <c r="L130" s="130"/>
      <c r="M130" s="130"/>
      <c r="N130" s="121"/>
    </row>
    <row r="131" spans="9:14" x14ac:dyDescent="0.2">
      <c r="I131" s="121"/>
      <c r="J131" s="121"/>
      <c r="K131" s="121"/>
      <c r="L131" s="131"/>
      <c r="M131" s="130"/>
      <c r="N131" s="121"/>
    </row>
    <row r="132" spans="9:14" x14ac:dyDescent="0.2">
      <c r="I132" s="121"/>
      <c r="J132" s="121"/>
      <c r="K132" s="121"/>
      <c r="L132" s="130"/>
      <c r="M132" s="131"/>
      <c r="N132" s="121"/>
    </row>
    <row r="133" spans="9:14" x14ac:dyDescent="0.2">
      <c r="I133" s="121"/>
      <c r="J133" s="121"/>
      <c r="K133" s="121"/>
      <c r="L133" s="130"/>
      <c r="M133" s="130"/>
      <c r="N133" s="121"/>
    </row>
    <row r="134" spans="9:14" x14ac:dyDescent="0.2">
      <c r="J134" s="121"/>
      <c r="K134" s="121"/>
      <c r="L134" s="121"/>
      <c r="M134" s="121"/>
      <c r="N134" s="121"/>
    </row>
  </sheetData>
  <phoneticPr fontId="0" type="noConversion"/>
  <dataValidations count="3">
    <dataValidation type="list" allowBlank="1" showInputMessage="1" showErrorMessage="1" sqref="Q14" xr:uid="{00000000-0002-0000-0700-000000000000}">
      <formula1>Konti</formula1>
    </dataValidation>
    <dataValidation type="list" allowBlank="1" showInputMessage="1" showErrorMessage="1" sqref="G15:G100" xr:uid="{00000000-0002-0000-0700-000001000000}">
      <formula1>Lagerstyring</formula1>
    </dataValidation>
    <dataValidation type="list" errorStyle="information" allowBlank="1" showInputMessage="1" showErrorMessage="1" errorTitle="Vælg Konto" error="Du skal vælge en af de konti du har i kontooversigten. Mangler du en konto, kan du ændre i eksisterende konti eller lave en ny under fanebladet &quot;Konti&quot;." promptTitle="Kontoovesigt" prompt="Vælg her den konto du vil knytte posteringen til. " sqref="F15:F100" xr:uid="{00000000-0002-0000-0700-000002000000}">
      <formula1>Kontooversigt</formula1>
    </dataValidation>
  </dataValidations>
  <hyperlinks>
    <hyperlink ref="D108" r:id="rId1" xr:uid="{00000000-0004-0000-0700-000000000000}"/>
  </hyperlinks>
  <pageMargins left="0.75" right="0.75" top="1" bottom="1" header="0.5" footer="0.5"/>
  <pageSetup orientation="portrait" horizontalDpi="300" verticalDpi="300" r:id="rId2"/>
  <headerFooter alignWithMargins="0"/>
  <drawing r:id="rId3"/>
  <legacyDrawing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7">
    <tabColor indexed="13"/>
  </sheetPr>
  <dimension ref="A1:S112"/>
  <sheetViews>
    <sheetView showZeros="0" zoomScale="90" zoomScaleNormal="90" workbookViewId="0">
      <selection activeCell="K15" sqref="K15:K77"/>
    </sheetView>
  </sheetViews>
  <sheetFormatPr defaultColWidth="17.42578125" defaultRowHeight="12.75" x14ac:dyDescent="0.2"/>
  <cols>
    <col min="1" max="2" width="3.42578125" style="124" customWidth="1"/>
    <col min="3" max="3" width="3.85546875" style="124" customWidth="1"/>
    <col min="4" max="4" width="13.42578125" style="124" customWidth="1"/>
    <col min="5" max="5" width="10.5703125" style="124" customWidth="1"/>
    <col min="6" max="6" width="28" style="124" customWidth="1"/>
    <col min="7" max="7" width="17.42578125" style="124" customWidth="1"/>
    <col min="8" max="8" width="8.42578125" style="124" customWidth="1"/>
    <col min="9" max="14" width="17.42578125" style="124" customWidth="1"/>
    <col min="15" max="15" width="3.5703125" style="124" customWidth="1"/>
    <col min="16" max="16" width="2.5703125" style="124" customWidth="1"/>
    <col min="17" max="17" width="13.42578125" style="124" bestFit="1" customWidth="1"/>
    <col min="18" max="18" width="11.42578125" style="124" bestFit="1" customWidth="1"/>
    <col min="19" max="16384" width="17.42578125" style="124"/>
  </cols>
  <sheetData>
    <row r="1" spans="2:19" ht="13.5" thickBot="1" x14ac:dyDescent="0.25"/>
    <row r="2" spans="2:19" ht="9.75" customHeight="1" thickBot="1" x14ac:dyDescent="0.25">
      <c r="B2" s="119"/>
      <c r="C2" s="4"/>
      <c r="D2" s="4"/>
      <c r="E2" s="4"/>
      <c r="F2" s="4"/>
      <c r="G2" s="4"/>
      <c r="H2" s="4"/>
      <c r="I2" s="4"/>
      <c r="J2" s="4"/>
      <c r="K2" s="4"/>
      <c r="L2" s="4"/>
      <c r="M2" s="4"/>
      <c r="N2" s="4"/>
      <c r="O2" s="4"/>
      <c r="P2" s="5"/>
    </row>
    <row r="3" spans="2:19" ht="18" x14ac:dyDescent="0.25">
      <c r="B3" s="6"/>
      <c r="C3" s="203"/>
      <c r="D3" s="209" t="s">
        <v>122</v>
      </c>
      <c r="E3" s="161"/>
      <c r="F3" s="162"/>
      <c r="G3" s="153"/>
      <c r="H3" s="153"/>
      <c r="I3" s="2"/>
      <c r="J3" s="2"/>
      <c r="K3" s="2"/>
      <c r="L3" s="2"/>
      <c r="M3" s="2"/>
      <c r="N3" s="2"/>
      <c r="O3" s="2"/>
      <c r="P3" s="7"/>
    </row>
    <row r="4" spans="2:19" x14ac:dyDescent="0.2">
      <c r="B4" s="6"/>
      <c r="C4" s="170"/>
      <c r="D4" s="210" t="s">
        <v>78</v>
      </c>
      <c r="E4" s="93"/>
      <c r="F4" s="220">
        <f>IF(F11&gt;0,(#REF!-#REF!)/ABS(#REF!),0)</f>
        <v>0</v>
      </c>
      <c r="G4" s="30"/>
      <c r="H4" s="30"/>
      <c r="I4" s="2"/>
      <c r="J4" s="2"/>
      <c r="K4" s="2"/>
      <c r="L4" s="2"/>
      <c r="M4" s="2"/>
      <c r="N4" s="2"/>
      <c r="O4" s="2"/>
      <c r="P4" s="7"/>
    </row>
    <row r="5" spans="2:19" x14ac:dyDescent="0.2">
      <c r="B5" s="6"/>
      <c r="C5" s="170"/>
      <c r="D5" s="211" t="s">
        <v>0</v>
      </c>
      <c r="E5" s="66"/>
      <c r="F5" s="49">
        <f>SUM(L13)</f>
        <v>0</v>
      </c>
      <c r="G5" s="103"/>
      <c r="H5" s="103"/>
      <c r="I5" s="2"/>
      <c r="J5" s="2"/>
      <c r="K5" s="2"/>
      <c r="L5" s="2"/>
      <c r="M5" s="2"/>
      <c r="N5" s="2"/>
      <c r="O5" s="132"/>
      <c r="P5" s="59"/>
    </row>
    <row r="6" spans="2:19" x14ac:dyDescent="0.2">
      <c r="B6" s="6"/>
      <c r="C6" s="170"/>
      <c r="D6" s="211" t="s">
        <v>51</v>
      </c>
      <c r="E6" s="66"/>
      <c r="F6" s="46">
        <f>SUM(J13)</f>
        <v>0</v>
      </c>
      <c r="G6" s="30"/>
      <c r="H6" s="30"/>
      <c r="I6" s="2"/>
      <c r="J6" s="2"/>
      <c r="K6" s="2"/>
      <c r="L6" s="2"/>
      <c r="M6" s="2"/>
      <c r="N6" s="2"/>
      <c r="O6" s="132"/>
      <c r="P6" s="59"/>
      <c r="Q6" s="126"/>
      <c r="R6" s="126"/>
      <c r="S6" s="126"/>
    </row>
    <row r="7" spans="2:19" x14ac:dyDescent="0.2">
      <c r="B7" s="6"/>
      <c r="C7" s="170"/>
      <c r="D7" s="211" t="s">
        <v>17</v>
      </c>
      <c r="E7" s="43"/>
      <c r="F7" s="47">
        <f>SUM(F5-F6)</f>
        <v>0</v>
      </c>
      <c r="G7" s="30"/>
      <c r="H7" s="30"/>
      <c r="I7" s="2"/>
      <c r="J7" s="2"/>
      <c r="K7" s="2"/>
      <c r="L7" s="2"/>
      <c r="M7" s="2"/>
      <c r="N7" s="2"/>
      <c r="O7" s="132"/>
      <c r="P7" s="59"/>
      <c r="Q7" s="127"/>
    </row>
    <row r="8" spans="2:19" x14ac:dyDescent="0.2">
      <c r="B8" s="6"/>
      <c r="C8" s="170"/>
      <c r="D8" s="212" t="s">
        <v>3</v>
      </c>
      <c r="E8" s="43"/>
      <c r="F8" s="48">
        <f>SUM(M13)</f>
        <v>0</v>
      </c>
      <c r="G8" s="30"/>
      <c r="H8" s="30"/>
      <c r="I8" s="2"/>
      <c r="J8" s="2"/>
      <c r="K8" s="2"/>
      <c r="L8" s="2"/>
      <c r="M8" s="2"/>
      <c r="N8" s="2"/>
      <c r="O8" s="132"/>
      <c r="P8" s="59"/>
      <c r="Q8" s="127"/>
    </row>
    <row r="9" spans="2:19" x14ac:dyDescent="0.2">
      <c r="B9" s="6"/>
      <c r="C9" s="170"/>
      <c r="D9" s="213" t="s">
        <v>4</v>
      </c>
      <c r="E9" s="44"/>
      <c r="F9" s="48">
        <f>SUM(N13)</f>
        <v>0</v>
      </c>
      <c r="G9" s="30"/>
      <c r="H9" s="30"/>
      <c r="I9" s="2"/>
      <c r="J9" s="2"/>
      <c r="K9" s="2"/>
      <c r="L9" s="2"/>
      <c r="M9" s="2"/>
      <c r="N9" s="2"/>
      <c r="O9" s="132"/>
      <c r="P9" s="59"/>
      <c r="Q9" s="128"/>
      <c r="R9" s="129"/>
    </row>
    <row r="10" spans="2:19" x14ac:dyDescent="0.2">
      <c r="B10" s="6"/>
      <c r="C10" s="170"/>
      <c r="D10" s="213" t="s">
        <v>2</v>
      </c>
      <c r="E10" s="44"/>
      <c r="F10" s="48">
        <f>SUM(F8-F9)</f>
        <v>0</v>
      </c>
      <c r="G10" s="30"/>
      <c r="H10" s="30"/>
      <c r="I10" s="2"/>
      <c r="J10" s="2"/>
      <c r="K10" s="2"/>
      <c r="L10" s="2"/>
      <c r="M10" s="2"/>
      <c r="N10" s="2"/>
      <c r="O10" s="132"/>
      <c r="P10" s="59"/>
    </row>
    <row r="11" spans="2:19" ht="13.5" thickBot="1" x14ac:dyDescent="0.25">
      <c r="B11" s="6"/>
      <c r="C11" s="172"/>
      <c r="D11" s="214" t="s">
        <v>80</v>
      </c>
      <c r="E11" s="45"/>
      <c r="F11" s="111">
        <f>COUNTA(D15:D78)</f>
        <v>0</v>
      </c>
      <c r="G11" s="110"/>
      <c r="H11" s="110"/>
      <c r="I11" s="2"/>
      <c r="J11" s="2"/>
      <c r="K11" s="2"/>
      <c r="L11" s="2"/>
      <c r="M11" s="2"/>
      <c r="N11" s="2"/>
      <c r="O11" s="132"/>
      <c r="P11" s="59"/>
    </row>
    <row r="12" spans="2:19" ht="13.5" thickBot="1" x14ac:dyDescent="0.25">
      <c r="B12" s="6"/>
      <c r="C12" s="2"/>
      <c r="D12" s="50"/>
      <c r="E12" s="50"/>
      <c r="F12" s="110"/>
      <c r="G12" s="110"/>
      <c r="H12" s="110"/>
      <c r="I12" s="2"/>
      <c r="J12" s="2"/>
      <c r="K12" s="2"/>
      <c r="L12" s="2"/>
      <c r="M12" s="2"/>
      <c r="N12" s="2"/>
      <c r="O12" s="132"/>
      <c r="P12" s="59"/>
    </row>
    <row r="13" spans="2:19" x14ac:dyDescent="0.2">
      <c r="B13" s="6"/>
      <c r="C13" s="176"/>
      <c r="D13" s="175"/>
      <c r="E13" s="33"/>
      <c r="F13" s="117"/>
      <c r="G13" s="117"/>
      <c r="H13" s="117">
        <f t="shared" ref="H13:N13" si="0">SUM(H15:H78)</f>
        <v>0</v>
      </c>
      <c r="I13" s="116">
        <f t="shared" si="0"/>
        <v>0</v>
      </c>
      <c r="J13" s="116">
        <f t="shared" si="0"/>
        <v>0</v>
      </c>
      <c r="K13" s="116">
        <f t="shared" si="0"/>
        <v>0</v>
      </c>
      <c r="L13" s="116">
        <f t="shared" si="0"/>
        <v>0</v>
      </c>
      <c r="M13" s="116">
        <f t="shared" si="0"/>
        <v>0</v>
      </c>
      <c r="N13" s="171">
        <f t="shared" si="0"/>
        <v>0</v>
      </c>
      <c r="O13" s="174"/>
      <c r="P13" s="59"/>
    </row>
    <row r="14" spans="2:19" x14ac:dyDescent="0.2">
      <c r="B14" s="6"/>
      <c r="C14" s="182" t="s">
        <v>103</v>
      </c>
      <c r="D14" s="168" t="s">
        <v>1</v>
      </c>
      <c r="E14" s="95" t="s">
        <v>22</v>
      </c>
      <c r="F14" s="95" t="s">
        <v>88</v>
      </c>
      <c r="G14" s="276" t="s">
        <v>92</v>
      </c>
      <c r="H14" s="276" t="s">
        <v>95</v>
      </c>
      <c r="I14" s="95" t="s">
        <v>29</v>
      </c>
      <c r="J14" s="95" t="s">
        <v>50</v>
      </c>
      <c r="K14" s="95" t="s">
        <v>28</v>
      </c>
      <c r="L14" s="96" t="s">
        <v>6</v>
      </c>
      <c r="M14" s="97" t="s">
        <v>3</v>
      </c>
      <c r="N14" s="96" t="s">
        <v>4</v>
      </c>
      <c r="O14" s="181" t="s">
        <v>103</v>
      </c>
      <c r="P14" s="101"/>
    </row>
    <row r="15" spans="2:19" x14ac:dyDescent="0.2">
      <c r="B15" s="6"/>
      <c r="C15" s="177">
        <v>1</v>
      </c>
      <c r="D15" s="82"/>
      <c r="E15" s="83"/>
      <c r="F15" s="84"/>
      <c r="G15" s="84"/>
      <c r="H15" s="84"/>
      <c r="I15" s="296"/>
      <c r="J15" s="90">
        <f>I15-M15</f>
        <v>0</v>
      </c>
      <c r="K15" s="277"/>
      <c r="L15" s="87">
        <f>K15-N15</f>
        <v>0</v>
      </c>
      <c r="M15" s="18">
        <f>IF(OR(F15=Konti!$D$24,F15=Konti!$D$27,F15=Konti!$D$37),0,I15*0.2)</f>
        <v>0</v>
      </c>
      <c r="N15" s="24">
        <f>K15*0.2</f>
        <v>0</v>
      </c>
      <c r="O15" s="180">
        <v>1</v>
      </c>
      <c r="P15" s="101"/>
    </row>
    <row r="16" spans="2:19" x14ac:dyDescent="0.2">
      <c r="B16" s="6"/>
      <c r="C16" s="187">
        <v>2</v>
      </c>
      <c r="D16" s="82"/>
      <c r="E16" s="83"/>
      <c r="F16" s="84"/>
      <c r="G16" s="84"/>
      <c r="H16" s="84"/>
      <c r="I16" s="86"/>
      <c r="J16" s="90">
        <f t="shared" ref="J16:J77" si="1">I16-M16</f>
        <v>0</v>
      </c>
      <c r="K16" s="277"/>
      <c r="L16" s="87">
        <f t="shared" ref="L16:L77" si="2">K16-N16</f>
        <v>0</v>
      </c>
      <c r="M16" s="18">
        <f>IF(OR(F16=Konti!$D$24,F16=Konti!$D$27,F16=Konti!$D$37),0,I16*0.2)</f>
        <v>0</v>
      </c>
      <c r="N16" s="24">
        <f t="shared" ref="N16:N77" si="3">K16*0.2</f>
        <v>0</v>
      </c>
      <c r="O16" s="180">
        <v>2</v>
      </c>
      <c r="P16" s="101"/>
    </row>
    <row r="17" spans="2:16" x14ac:dyDescent="0.2">
      <c r="B17" s="6"/>
      <c r="C17" s="187">
        <v>3</v>
      </c>
      <c r="D17" s="82"/>
      <c r="E17" s="83"/>
      <c r="F17" s="84"/>
      <c r="G17" s="84"/>
      <c r="H17" s="84"/>
      <c r="I17" s="86"/>
      <c r="J17" s="90">
        <f t="shared" si="1"/>
        <v>0</v>
      </c>
      <c r="K17" s="277"/>
      <c r="L17" s="87">
        <f t="shared" si="2"/>
        <v>0</v>
      </c>
      <c r="M17" s="18">
        <f>IF(OR(F17=Konti!$D$24,F17=Konti!$D$27,F17=Konti!$D$37),0,I17*0.2)</f>
        <v>0</v>
      </c>
      <c r="N17" s="24">
        <f t="shared" si="3"/>
        <v>0</v>
      </c>
      <c r="O17" s="180">
        <v>3</v>
      </c>
      <c r="P17" s="101"/>
    </row>
    <row r="18" spans="2:16" x14ac:dyDescent="0.2">
      <c r="B18" s="6"/>
      <c r="C18" s="187">
        <v>4</v>
      </c>
      <c r="D18" s="82"/>
      <c r="E18" s="83"/>
      <c r="F18" s="84"/>
      <c r="G18" s="84"/>
      <c r="H18" s="84"/>
      <c r="I18" s="86"/>
      <c r="J18" s="90">
        <f t="shared" si="1"/>
        <v>0</v>
      </c>
      <c r="K18" s="277"/>
      <c r="L18" s="87">
        <f t="shared" si="2"/>
        <v>0</v>
      </c>
      <c r="M18" s="18">
        <f>IF(OR(F18=Konti!$D$24,F18=Konti!$D$27,F18=Konti!$D$37),0,I18*0.2)</f>
        <v>0</v>
      </c>
      <c r="N18" s="24">
        <f t="shared" si="3"/>
        <v>0</v>
      </c>
      <c r="O18" s="180">
        <v>4</v>
      </c>
      <c r="P18" s="101"/>
    </row>
    <row r="19" spans="2:16" x14ac:dyDescent="0.2">
      <c r="B19" s="6"/>
      <c r="C19" s="187">
        <v>5</v>
      </c>
      <c r="D19" s="82"/>
      <c r="E19" s="83"/>
      <c r="F19" s="84"/>
      <c r="G19" s="84"/>
      <c r="H19" s="84"/>
      <c r="I19" s="86"/>
      <c r="J19" s="90">
        <f t="shared" si="1"/>
        <v>0</v>
      </c>
      <c r="K19" s="277"/>
      <c r="L19" s="87">
        <f t="shared" si="2"/>
        <v>0</v>
      </c>
      <c r="M19" s="18">
        <f>IF(OR(F19=Konti!$D$24,F19=Konti!$D$27,F19=Konti!$D$37),0,I19*0.2)</f>
        <v>0</v>
      </c>
      <c r="N19" s="24">
        <f t="shared" si="3"/>
        <v>0</v>
      </c>
      <c r="O19" s="180">
        <v>5</v>
      </c>
      <c r="P19" s="101"/>
    </row>
    <row r="20" spans="2:16" x14ac:dyDescent="0.2">
      <c r="B20" s="6"/>
      <c r="C20" s="187">
        <v>6</v>
      </c>
      <c r="D20" s="82"/>
      <c r="E20" s="83"/>
      <c r="F20" s="84"/>
      <c r="G20" s="84"/>
      <c r="H20" s="84"/>
      <c r="I20" s="86"/>
      <c r="J20" s="90">
        <f t="shared" si="1"/>
        <v>0</v>
      </c>
      <c r="K20" s="277"/>
      <c r="L20" s="87">
        <f t="shared" si="2"/>
        <v>0</v>
      </c>
      <c r="M20" s="18">
        <f>IF(OR(F20=Konti!$D$24,F20=Konti!$D$27,F20=Konti!$D$37),0,I20*0.2)</f>
        <v>0</v>
      </c>
      <c r="N20" s="24">
        <f t="shared" si="3"/>
        <v>0</v>
      </c>
      <c r="O20" s="180">
        <v>6</v>
      </c>
      <c r="P20" s="101"/>
    </row>
    <row r="21" spans="2:16" x14ac:dyDescent="0.2">
      <c r="B21" s="6"/>
      <c r="C21" s="187">
        <v>7</v>
      </c>
      <c r="D21" s="82"/>
      <c r="E21" s="83"/>
      <c r="F21" s="84"/>
      <c r="G21" s="84"/>
      <c r="H21" s="84"/>
      <c r="I21" s="86"/>
      <c r="J21" s="90">
        <f t="shared" si="1"/>
        <v>0</v>
      </c>
      <c r="K21" s="277"/>
      <c r="L21" s="87">
        <f t="shared" si="2"/>
        <v>0</v>
      </c>
      <c r="M21" s="18">
        <f>IF(OR(F21=Konti!$D$24,F21=Konti!$D$27,F21=Konti!$D$37),0,I21*0.2)</f>
        <v>0</v>
      </c>
      <c r="N21" s="24">
        <f t="shared" si="3"/>
        <v>0</v>
      </c>
      <c r="O21" s="180">
        <v>7</v>
      </c>
      <c r="P21" s="101"/>
    </row>
    <row r="22" spans="2:16" x14ac:dyDescent="0.2">
      <c r="B22" s="6"/>
      <c r="C22" s="187">
        <v>8</v>
      </c>
      <c r="D22" s="82"/>
      <c r="E22" s="83"/>
      <c r="F22" s="84"/>
      <c r="G22" s="84"/>
      <c r="H22" s="84"/>
      <c r="I22" s="86"/>
      <c r="J22" s="90">
        <f t="shared" si="1"/>
        <v>0</v>
      </c>
      <c r="K22" s="277"/>
      <c r="L22" s="87">
        <f t="shared" si="2"/>
        <v>0</v>
      </c>
      <c r="M22" s="18">
        <f>IF(OR(F22=Konti!$D$24,F22=Konti!$D$27,F22=Konti!$D$37),0,I22*0.2)</f>
        <v>0</v>
      </c>
      <c r="N22" s="24">
        <f t="shared" si="3"/>
        <v>0</v>
      </c>
      <c r="O22" s="180">
        <v>8</v>
      </c>
      <c r="P22" s="101"/>
    </row>
    <row r="23" spans="2:16" x14ac:dyDescent="0.2">
      <c r="B23" s="6"/>
      <c r="C23" s="187">
        <v>9</v>
      </c>
      <c r="D23" s="82"/>
      <c r="E23" s="83"/>
      <c r="F23" s="84"/>
      <c r="G23" s="84"/>
      <c r="H23" s="84"/>
      <c r="I23" s="86"/>
      <c r="J23" s="90">
        <f t="shared" si="1"/>
        <v>0</v>
      </c>
      <c r="K23" s="277"/>
      <c r="L23" s="87">
        <f t="shared" si="2"/>
        <v>0</v>
      </c>
      <c r="M23" s="18">
        <f>IF(OR(F23=Konti!$D$24,F23=Konti!$D$27,F23=Konti!$D$37),0,I23*0.2)</f>
        <v>0</v>
      </c>
      <c r="N23" s="24">
        <f t="shared" si="3"/>
        <v>0</v>
      </c>
      <c r="O23" s="180">
        <v>9</v>
      </c>
      <c r="P23" s="101"/>
    </row>
    <row r="24" spans="2:16" x14ac:dyDescent="0.2">
      <c r="B24" s="6"/>
      <c r="C24" s="187">
        <v>10</v>
      </c>
      <c r="D24" s="82"/>
      <c r="E24" s="83"/>
      <c r="F24" s="84"/>
      <c r="G24" s="84"/>
      <c r="H24" s="84"/>
      <c r="I24" s="86"/>
      <c r="J24" s="90">
        <f t="shared" si="1"/>
        <v>0</v>
      </c>
      <c r="K24" s="277"/>
      <c r="L24" s="87">
        <f t="shared" si="2"/>
        <v>0</v>
      </c>
      <c r="M24" s="18">
        <f>IF(OR(F24=Konti!$D$24,F24=Konti!$D$27,F24=Konti!$D$37),0,I24*0.2)</f>
        <v>0</v>
      </c>
      <c r="N24" s="24">
        <f t="shared" si="3"/>
        <v>0</v>
      </c>
      <c r="O24" s="180">
        <v>10</v>
      </c>
      <c r="P24" s="101"/>
    </row>
    <row r="25" spans="2:16" x14ac:dyDescent="0.2">
      <c r="B25" s="6"/>
      <c r="C25" s="187">
        <v>11</v>
      </c>
      <c r="D25" s="82"/>
      <c r="E25" s="83"/>
      <c r="F25" s="84"/>
      <c r="G25" s="84"/>
      <c r="H25" s="84"/>
      <c r="I25" s="86"/>
      <c r="J25" s="90">
        <f t="shared" si="1"/>
        <v>0</v>
      </c>
      <c r="K25" s="277"/>
      <c r="L25" s="87">
        <f t="shared" si="2"/>
        <v>0</v>
      </c>
      <c r="M25" s="18">
        <f>IF(OR(F25=Konti!$D$24,F25=Konti!$D$27,F25=Konti!$D$37),0,I25*0.2)</f>
        <v>0</v>
      </c>
      <c r="N25" s="24">
        <f t="shared" si="3"/>
        <v>0</v>
      </c>
      <c r="O25" s="180">
        <v>11</v>
      </c>
      <c r="P25" s="101"/>
    </row>
    <row r="26" spans="2:16" x14ac:dyDescent="0.2">
      <c r="B26" s="6"/>
      <c r="C26" s="187">
        <v>12</v>
      </c>
      <c r="D26" s="82"/>
      <c r="E26" s="83"/>
      <c r="F26" s="84"/>
      <c r="G26" s="84"/>
      <c r="H26" s="84"/>
      <c r="I26" s="86"/>
      <c r="J26" s="90">
        <f t="shared" si="1"/>
        <v>0</v>
      </c>
      <c r="K26" s="277"/>
      <c r="L26" s="87">
        <f t="shared" si="2"/>
        <v>0</v>
      </c>
      <c r="M26" s="18">
        <f>IF(OR(F26=Konti!$D$24,F26=Konti!$D$27,F26=Konti!$D$37),0,I26*0.2)</f>
        <v>0</v>
      </c>
      <c r="N26" s="24">
        <f t="shared" si="3"/>
        <v>0</v>
      </c>
      <c r="O26" s="180">
        <v>12</v>
      </c>
      <c r="P26" s="101"/>
    </row>
    <row r="27" spans="2:16" x14ac:dyDescent="0.2">
      <c r="B27" s="6"/>
      <c r="C27" s="187">
        <v>13</v>
      </c>
      <c r="D27" s="82"/>
      <c r="E27" s="83"/>
      <c r="F27" s="84"/>
      <c r="G27" s="84"/>
      <c r="H27" s="84"/>
      <c r="I27" s="86"/>
      <c r="J27" s="90">
        <f t="shared" si="1"/>
        <v>0</v>
      </c>
      <c r="K27" s="277"/>
      <c r="L27" s="87">
        <f t="shared" si="2"/>
        <v>0</v>
      </c>
      <c r="M27" s="18">
        <f>IF(OR(F27=Konti!$D$24,F27=Konti!$D$27,F27=Konti!$D$37),0,I27*0.2)</f>
        <v>0</v>
      </c>
      <c r="N27" s="24">
        <f t="shared" si="3"/>
        <v>0</v>
      </c>
      <c r="O27" s="180">
        <v>13</v>
      </c>
      <c r="P27" s="101"/>
    </row>
    <row r="28" spans="2:16" x14ac:dyDescent="0.2">
      <c r="B28" s="6"/>
      <c r="C28" s="187">
        <v>14</v>
      </c>
      <c r="D28" s="82"/>
      <c r="E28" s="83"/>
      <c r="F28" s="84"/>
      <c r="G28" s="84"/>
      <c r="H28" s="84"/>
      <c r="I28" s="86"/>
      <c r="J28" s="90">
        <f t="shared" si="1"/>
        <v>0</v>
      </c>
      <c r="K28" s="277"/>
      <c r="L28" s="87">
        <f t="shared" si="2"/>
        <v>0</v>
      </c>
      <c r="M28" s="18">
        <f>IF(OR(F28=Konti!$D$24,F28=Konti!$D$27,F28=Konti!$D$37),0,I28*0.2)</f>
        <v>0</v>
      </c>
      <c r="N28" s="24">
        <f t="shared" si="3"/>
        <v>0</v>
      </c>
      <c r="O28" s="180">
        <v>14</v>
      </c>
      <c r="P28" s="101"/>
    </row>
    <row r="29" spans="2:16" x14ac:dyDescent="0.2">
      <c r="B29" s="6"/>
      <c r="C29" s="187">
        <v>15</v>
      </c>
      <c r="D29" s="82"/>
      <c r="E29" s="83"/>
      <c r="F29" s="84"/>
      <c r="G29" s="84"/>
      <c r="H29" s="84"/>
      <c r="I29" s="86"/>
      <c r="J29" s="90">
        <f t="shared" si="1"/>
        <v>0</v>
      </c>
      <c r="K29" s="277"/>
      <c r="L29" s="87">
        <f t="shared" si="2"/>
        <v>0</v>
      </c>
      <c r="M29" s="18">
        <f>IF(OR(F29=Konti!$D$24,F29=Konti!$D$27,F29=Konti!$D$37),0,I29*0.2)</f>
        <v>0</v>
      </c>
      <c r="N29" s="24">
        <f t="shared" si="3"/>
        <v>0</v>
      </c>
      <c r="O29" s="180">
        <v>15</v>
      </c>
      <c r="P29" s="101"/>
    </row>
    <row r="30" spans="2:16" x14ac:dyDescent="0.2">
      <c r="B30" s="6"/>
      <c r="C30" s="187">
        <v>16</v>
      </c>
      <c r="D30" s="82"/>
      <c r="E30" s="83"/>
      <c r="F30" s="84"/>
      <c r="G30" s="84"/>
      <c r="H30" s="84"/>
      <c r="I30" s="86"/>
      <c r="J30" s="90">
        <f t="shared" si="1"/>
        <v>0</v>
      </c>
      <c r="K30" s="277"/>
      <c r="L30" s="87">
        <f t="shared" si="2"/>
        <v>0</v>
      </c>
      <c r="M30" s="18">
        <f>IF(OR(F30=Konti!$D$24,F30=Konti!$D$27,F30=Konti!$D$37),0,I30*0.2)</f>
        <v>0</v>
      </c>
      <c r="N30" s="24">
        <f t="shared" si="3"/>
        <v>0</v>
      </c>
      <c r="O30" s="180">
        <v>16</v>
      </c>
      <c r="P30" s="101"/>
    </row>
    <row r="31" spans="2:16" x14ac:dyDescent="0.2">
      <c r="B31" s="6"/>
      <c r="C31" s="187">
        <v>17</v>
      </c>
      <c r="D31" s="82"/>
      <c r="E31" s="83"/>
      <c r="F31" s="84"/>
      <c r="G31" s="84"/>
      <c r="H31" s="84"/>
      <c r="I31" s="86"/>
      <c r="J31" s="90">
        <f t="shared" si="1"/>
        <v>0</v>
      </c>
      <c r="K31" s="277"/>
      <c r="L31" s="87">
        <f t="shared" si="2"/>
        <v>0</v>
      </c>
      <c r="M31" s="18">
        <f>IF(OR(F31=Konti!$D$24,F31=Konti!$D$27,F31=Konti!$D$37),0,I31*0.2)</f>
        <v>0</v>
      </c>
      <c r="N31" s="24">
        <f t="shared" si="3"/>
        <v>0</v>
      </c>
      <c r="O31" s="180">
        <v>17</v>
      </c>
      <c r="P31" s="101"/>
    </row>
    <row r="32" spans="2:16" x14ac:dyDescent="0.2">
      <c r="B32" s="6"/>
      <c r="C32" s="187">
        <v>18</v>
      </c>
      <c r="D32" s="82"/>
      <c r="E32" s="83"/>
      <c r="F32" s="84"/>
      <c r="G32" s="84"/>
      <c r="H32" s="84"/>
      <c r="I32" s="86"/>
      <c r="J32" s="90">
        <f t="shared" si="1"/>
        <v>0</v>
      </c>
      <c r="K32" s="277"/>
      <c r="L32" s="87">
        <f t="shared" si="2"/>
        <v>0</v>
      </c>
      <c r="M32" s="18">
        <f>IF(OR(F32=Konti!$D$24,F32=Konti!$D$27,F32=Konti!$D$37),0,I32*0.2)</f>
        <v>0</v>
      </c>
      <c r="N32" s="24">
        <f t="shared" si="3"/>
        <v>0</v>
      </c>
      <c r="O32" s="180">
        <v>18</v>
      </c>
      <c r="P32" s="101"/>
    </row>
    <row r="33" spans="2:16" x14ac:dyDescent="0.2">
      <c r="B33" s="6"/>
      <c r="C33" s="187">
        <v>19</v>
      </c>
      <c r="D33" s="82"/>
      <c r="E33" s="83"/>
      <c r="F33" s="84"/>
      <c r="G33" s="84"/>
      <c r="H33" s="84"/>
      <c r="I33" s="86"/>
      <c r="J33" s="90">
        <f t="shared" si="1"/>
        <v>0</v>
      </c>
      <c r="K33" s="277"/>
      <c r="L33" s="87">
        <f t="shared" si="2"/>
        <v>0</v>
      </c>
      <c r="M33" s="18">
        <f>IF(OR(F33=Konti!$D$24,F33=Konti!$D$27,F33=Konti!$D$37),0,I33*0.2)</f>
        <v>0</v>
      </c>
      <c r="N33" s="24">
        <f t="shared" si="3"/>
        <v>0</v>
      </c>
      <c r="O33" s="180">
        <v>19</v>
      </c>
      <c r="P33" s="101"/>
    </row>
    <row r="34" spans="2:16" x14ac:dyDescent="0.2">
      <c r="B34" s="6"/>
      <c r="C34" s="187">
        <v>20</v>
      </c>
      <c r="D34" s="82"/>
      <c r="E34" s="83"/>
      <c r="F34" s="84"/>
      <c r="G34" s="84"/>
      <c r="H34" s="84"/>
      <c r="I34" s="86"/>
      <c r="J34" s="90">
        <f t="shared" si="1"/>
        <v>0</v>
      </c>
      <c r="K34" s="277"/>
      <c r="L34" s="87">
        <f t="shared" si="2"/>
        <v>0</v>
      </c>
      <c r="M34" s="18">
        <f>IF(OR(F34=Konti!$D$24,F34=Konti!$D$27,F34=Konti!$D$37),0,I34*0.2)</f>
        <v>0</v>
      </c>
      <c r="N34" s="24">
        <f t="shared" si="3"/>
        <v>0</v>
      </c>
      <c r="O34" s="180">
        <v>20</v>
      </c>
      <c r="P34" s="101"/>
    </row>
    <row r="35" spans="2:16" x14ac:dyDescent="0.2">
      <c r="B35" s="6"/>
      <c r="C35" s="187">
        <v>21</v>
      </c>
      <c r="D35" s="82"/>
      <c r="E35" s="83"/>
      <c r="F35" s="84"/>
      <c r="G35" s="84"/>
      <c r="H35" s="84"/>
      <c r="I35" s="86"/>
      <c r="J35" s="90">
        <f t="shared" si="1"/>
        <v>0</v>
      </c>
      <c r="K35" s="277"/>
      <c r="L35" s="87">
        <f t="shared" si="2"/>
        <v>0</v>
      </c>
      <c r="M35" s="18">
        <f>IF(OR(F35=Konti!$D$24,F35=Konti!$D$27,F35=Konti!$D$37),0,I35*0.2)</f>
        <v>0</v>
      </c>
      <c r="N35" s="24">
        <f t="shared" si="3"/>
        <v>0</v>
      </c>
      <c r="O35" s="180">
        <v>21</v>
      </c>
      <c r="P35" s="101"/>
    </row>
    <row r="36" spans="2:16" x14ac:dyDescent="0.2">
      <c r="B36" s="6"/>
      <c r="C36" s="187">
        <v>22</v>
      </c>
      <c r="D36" s="82"/>
      <c r="E36" s="83"/>
      <c r="F36" s="84"/>
      <c r="G36" s="84"/>
      <c r="H36" s="84"/>
      <c r="I36" s="86"/>
      <c r="J36" s="90">
        <f t="shared" si="1"/>
        <v>0</v>
      </c>
      <c r="K36" s="277"/>
      <c r="L36" s="87">
        <f t="shared" si="2"/>
        <v>0</v>
      </c>
      <c r="M36" s="18">
        <f>IF(OR(F36=Konti!$D$24,F36=Konti!$D$27,F36=Konti!$D$37),0,I36*0.2)</f>
        <v>0</v>
      </c>
      <c r="N36" s="24">
        <f t="shared" si="3"/>
        <v>0</v>
      </c>
      <c r="O36" s="180">
        <v>22</v>
      </c>
      <c r="P36" s="101"/>
    </row>
    <row r="37" spans="2:16" x14ac:dyDescent="0.2">
      <c r="B37" s="6"/>
      <c r="C37" s="187">
        <v>23</v>
      </c>
      <c r="D37" s="82"/>
      <c r="E37" s="83"/>
      <c r="F37" s="84"/>
      <c r="G37" s="84"/>
      <c r="H37" s="84"/>
      <c r="I37" s="86"/>
      <c r="J37" s="90">
        <f t="shared" si="1"/>
        <v>0</v>
      </c>
      <c r="K37" s="277"/>
      <c r="L37" s="87">
        <f t="shared" si="2"/>
        <v>0</v>
      </c>
      <c r="M37" s="18">
        <f>IF(OR(F37=Konti!$D$24,F37=Konti!$D$27,F37=Konti!$D$37),0,I37*0.2)</f>
        <v>0</v>
      </c>
      <c r="N37" s="24">
        <f t="shared" si="3"/>
        <v>0</v>
      </c>
      <c r="O37" s="180">
        <v>23</v>
      </c>
      <c r="P37" s="101"/>
    </row>
    <row r="38" spans="2:16" x14ac:dyDescent="0.2">
      <c r="B38" s="6"/>
      <c r="C38" s="187">
        <v>24</v>
      </c>
      <c r="D38" s="82"/>
      <c r="E38" s="83"/>
      <c r="F38" s="84"/>
      <c r="G38" s="84"/>
      <c r="H38" s="84"/>
      <c r="I38" s="86"/>
      <c r="J38" s="90">
        <f t="shared" si="1"/>
        <v>0</v>
      </c>
      <c r="K38" s="277"/>
      <c r="L38" s="87">
        <f t="shared" si="2"/>
        <v>0</v>
      </c>
      <c r="M38" s="18">
        <f>IF(OR(F38=Konti!$D$24,F38=Konti!$D$27,F38=Konti!$D$37),0,I38*0.2)</f>
        <v>0</v>
      </c>
      <c r="N38" s="24">
        <f t="shared" si="3"/>
        <v>0</v>
      </c>
      <c r="O38" s="180">
        <v>24</v>
      </c>
      <c r="P38" s="101"/>
    </row>
    <row r="39" spans="2:16" x14ac:dyDescent="0.2">
      <c r="B39" s="6"/>
      <c r="C39" s="187">
        <v>25</v>
      </c>
      <c r="D39" s="82"/>
      <c r="E39" s="83"/>
      <c r="F39" s="84"/>
      <c r="G39" s="84"/>
      <c r="H39" s="84"/>
      <c r="I39" s="86"/>
      <c r="J39" s="90">
        <f t="shared" si="1"/>
        <v>0</v>
      </c>
      <c r="K39" s="277"/>
      <c r="L39" s="87">
        <f t="shared" si="2"/>
        <v>0</v>
      </c>
      <c r="M39" s="18">
        <f>IF(OR(F39=Konti!$D$24,F39=Konti!$D$27,F39=Konti!$D$37),0,I39*0.2)</f>
        <v>0</v>
      </c>
      <c r="N39" s="24">
        <f t="shared" si="3"/>
        <v>0</v>
      </c>
      <c r="O39" s="180">
        <v>25</v>
      </c>
      <c r="P39" s="101"/>
    </row>
    <row r="40" spans="2:16" x14ac:dyDescent="0.2">
      <c r="B40" s="6"/>
      <c r="C40" s="187">
        <v>26</v>
      </c>
      <c r="D40" s="82"/>
      <c r="E40" s="83"/>
      <c r="F40" s="84"/>
      <c r="G40" s="84"/>
      <c r="H40" s="84"/>
      <c r="I40" s="86"/>
      <c r="J40" s="90">
        <f t="shared" si="1"/>
        <v>0</v>
      </c>
      <c r="K40" s="277"/>
      <c r="L40" s="87">
        <f t="shared" si="2"/>
        <v>0</v>
      </c>
      <c r="M40" s="18">
        <f>IF(OR(F40=Konti!$D$24,F40=Konti!$D$27,F40=Konti!$D$37),0,I40*0.2)</f>
        <v>0</v>
      </c>
      <c r="N40" s="24">
        <f t="shared" si="3"/>
        <v>0</v>
      </c>
      <c r="O40" s="180">
        <v>26</v>
      </c>
      <c r="P40" s="101"/>
    </row>
    <row r="41" spans="2:16" x14ac:dyDescent="0.2">
      <c r="B41" s="6"/>
      <c r="C41" s="187">
        <v>27</v>
      </c>
      <c r="D41" s="82"/>
      <c r="E41" s="83"/>
      <c r="F41" s="84"/>
      <c r="G41" s="84"/>
      <c r="H41" s="84"/>
      <c r="I41" s="86"/>
      <c r="J41" s="90">
        <f t="shared" si="1"/>
        <v>0</v>
      </c>
      <c r="K41" s="277"/>
      <c r="L41" s="87">
        <f t="shared" si="2"/>
        <v>0</v>
      </c>
      <c r="M41" s="18">
        <f>IF(OR(F41=Konti!$D$24,F41=Konti!$D$27,F41=Konti!$D$37),0,I41*0.2)</f>
        <v>0</v>
      </c>
      <c r="N41" s="24">
        <f t="shared" si="3"/>
        <v>0</v>
      </c>
      <c r="O41" s="180">
        <v>27</v>
      </c>
      <c r="P41" s="101"/>
    </row>
    <row r="42" spans="2:16" x14ac:dyDescent="0.2">
      <c r="B42" s="6"/>
      <c r="C42" s="187">
        <v>28</v>
      </c>
      <c r="D42" s="82"/>
      <c r="E42" s="83"/>
      <c r="F42" s="84"/>
      <c r="G42" s="84"/>
      <c r="H42" s="84"/>
      <c r="I42" s="86"/>
      <c r="J42" s="90">
        <f t="shared" si="1"/>
        <v>0</v>
      </c>
      <c r="K42" s="277"/>
      <c r="L42" s="87">
        <f t="shared" si="2"/>
        <v>0</v>
      </c>
      <c r="M42" s="18">
        <f>IF(OR(F42=Konti!$D$24,F42=Konti!$D$27,F42=Konti!$D$37),0,I42*0.2)</f>
        <v>0</v>
      </c>
      <c r="N42" s="24">
        <f t="shared" si="3"/>
        <v>0</v>
      </c>
      <c r="O42" s="180">
        <v>28</v>
      </c>
      <c r="P42" s="101"/>
    </row>
    <row r="43" spans="2:16" x14ac:dyDescent="0.2">
      <c r="B43" s="6"/>
      <c r="C43" s="187">
        <v>29</v>
      </c>
      <c r="D43" s="82"/>
      <c r="E43" s="83"/>
      <c r="F43" s="84"/>
      <c r="G43" s="84"/>
      <c r="H43" s="84"/>
      <c r="I43" s="86"/>
      <c r="J43" s="90">
        <f t="shared" si="1"/>
        <v>0</v>
      </c>
      <c r="K43" s="277"/>
      <c r="L43" s="87">
        <f t="shared" si="2"/>
        <v>0</v>
      </c>
      <c r="M43" s="18">
        <f>IF(OR(F43=Konti!$D$24,F43=Konti!$D$27,F43=Konti!$D$37),0,I43*0.2)</f>
        <v>0</v>
      </c>
      <c r="N43" s="24">
        <f t="shared" si="3"/>
        <v>0</v>
      </c>
      <c r="O43" s="180">
        <v>29</v>
      </c>
      <c r="P43" s="101"/>
    </row>
    <row r="44" spans="2:16" x14ac:dyDescent="0.2">
      <c r="B44" s="6"/>
      <c r="C44" s="187">
        <v>30</v>
      </c>
      <c r="D44" s="82"/>
      <c r="E44" s="83"/>
      <c r="F44" s="84"/>
      <c r="G44" s="84"/>
      <c r="H44" s="84"/>
      <c r="I44" s="86"/>
      <c r="J44" s="90">
        <f t="shared" si="1"/>
        <v>0</v>
      </c>
      <c r="K44" s="277"/>
      <c r="L44" s="87">
        <f t="shared" si="2"/>
        <v>0</v>
      </c>
      <c r="M44" s="18">
        <f>IF(OR(F44=Konti!$D$24,F44=Konti!$D$27,F44=Konti!$D$37),0,I44*0.2)</f>
        <v>0</v>
      </c>
      <c r="N44" s="24">
        <f t="shared" si="3"/>
        <v>0</v>
      </c>
      <c r="O44" s="180">
        <v>30</v>
      </c>
      <c r="P44" s="101"/>
    </row>
    <row r="45" spans="2:16" x14ac:dyDescent="0.2">
      <c r="B45" s="6"/>
      <c r="C45" s="187">
        <v>31</v>
      </c>
      <c r="D45" s="82"/>
      <c r="E45" s="83"/>
      <c r="F45" s="84"/>
      <c r="G45" s="84"/>
      <c r="H45" s="84"/>
      <c r="I45" s="86"/>
      <c r="J45" s="90">
        <f t="shared" si="1"/>
        <v>0</v>
      </c>
      <c r="K45" s="277"/>
      <c r="L45" s="87">
        <f t="shared" si="2"/>
        <v>0</v>
      </c>
      <c r="M45" s="18">
        <f>IF(OR(F45=Konti!$D$24,F45=Konti!$D$27,F45=Konti!$D$37),0,I45*0.2)</f>
        <v>0</v>
      </c>
      <c r="N45" s="24">
        <f t="shared" si="3"/>
        <v>0</v>
      </c>
      <c r="O45" s="180">
        <v>31</v>
      </c>
      <c r="P45" s="101"/>
    </row>
    <row r="46" spans="2:16" x14ac:dyDescent="0.2">
      <c r="B46" s="6"/>
      <c r="C46" s="187">
        <v>32</v>
      </c>
      <c r="D46" s="82"/>
      <c r="E46" s="83"/>
      <c r="F46" s="84"/>
      <c r="G46" s="84"/>
      <c r="H46" s="84"/>
      <c r="I46" s="86"/>
      <c r="J46" s="90">
        <f t="shared" si="1"/>
        <v>0</v>
      </c>
      <c r="K46" s="277"/>
      <c r="L46" s="87">
        <f t="shared" si="2"/>
        <v>0</v>
      </c>
      <c r="M46" s="18">
        <f>IF(OR(F46=Konti!$D$24,F46=Konti!$D$27,F46=Konti!$D$37),0,I46*0.2)</f>
        <v>0</v>
      </c>
      <c r="N46" s="24">
        <f t="shared" si="3"/>
        <v>0</v>
      </c>
      <c r="O46" s="180">
        <v>32</v>
      </c>
      <c r="P46" s="101"/>
    </row>
    <row r="47" spans="2:16" x14ac:dyDescent="0.2">
      <c r="B47" s="6"/>
      <c r="C47" s="187">
        <v>33</v>
      </c>
      <c r="D47" s="82"/>
      <c r="E47" s="83"/>
      <c r="F47" s="84"/>
      <c r="G47" s="84"/>
      <c r="H47" s="84"/>
      <c r="I47" s="86"/>
      <c r="J47" s="90">
        <f t="shared" si="1"/>
        <v>0</v>
      </c>
      <c r="K47" s="277"/>
      <c r="L47" s="87">
        <f t="shared" si="2"/>
        <v>0</v>
      </c>
      <c r="M47" s="18">
        <f>IF(OR(F47=Konti!$D$24,F47=Konti!$D$27,F47=Konti!$D$37),0,I47*0.2)</f>
        <v>0</v>
      </c>
      <c r="N47" s="24">
        <f t="shared" si="3"/>
        <v>0</v>
      </c>
      <c r="O47" s="180">
        <v>33</v>
      </c>
      <c r="P47" s="101"/>
    </row>
    <row r="48" spans="2:16" x14ac:dyDescent="0.2">
      <c r="B48" s="6"/>
      <c r="C48" s="187">
        <v>34</v>
      </c>
      <c r="D48" s="82"/>
      <c r="E48" s="83"/>
      <c r="F48" s="84"/>
      <c r="G48" s="84"/>
      <c r="H48" s="84"/>
      <c r="I48" s="86"/>
      <c r="J48" s="90">
        <f t="shared" si="1"/>
        <v>0</v>
      </c>
      <c r="K48" s="277"/>
      <c r="L48" s="87">
        <f t="shared" si="2"/>
        <v>0</v>
      </c>
      <c r="M48" s="18">
        <f>IF(OR(F48=Konti!$D$24,F48=Konti!$D$27,F48=Konti!$D$37),0,I48*0.2)</f>
        <v>0</v>
      </c>
      <c r="N48" s="24">
        <f t="shared" si="3"/>
        <v>0</v>
      </c>
      <c r="O48" s="180">
        <v>34</v>
      </c>
      <c r="P48" s="101"/>
    </row>
    <row r="49" spans="2:16" x14ac:dyDescent="0.2">
      <c r="B49" s="6"/>
      <c r="C49" s="187">
        <v>35</v>
      </c>
      <c r="D49" s="82"/>
      <c r="E49" s="83"/>
      <c r="F49" s="84"/>
      <c r="G49" s="84"/>
      <c r="H49" s="84"/>
      <c r="I49" s="86"/>
      <c r="J49" s="90">
        <f t="shared" si="1"/>
        <v>0</v>
      </c>
      <c r="K49" s="277"/>
      <c r="L49" s="87">
        <f t="shared" si="2"/>
        <v>0</v>
      </c>
      <c r="M49" s="18">
        <f>IF(OR(F49=Konti!$D$24,F49=Konti!$D$27,F49=Konti!$D$37),0,I49*0.2)</f>
        <v>0</v>
      </c>
      <c r="N49" s="24">
        <f t="shared" si="3"/>
        <v>0</v>
      </c>
      <c r="O49" s="180">
        <v>35</v>
      </c>
      <c r="P49" s="101"/>
    </row>
    <row r="50" spans="2:16" x14ac:dyDescent="0.2">
      <c r="B50" s="6"/>
      <c r="C50" s="187">
        <v>36</v>
      </c>
      <c r="D50" s="82"/>
      <c r="E50" s="83"/>
      <c r="F50" s="84"/>
      <c r="G50" s="84"/>
      <c r="H50" s="84"/>
      <c r="I50" s="86"/>
      <c r="J50" s="90">
        <f t="shared" si="1"/>
        <v>0</v>
      </c>
      <c r="K50" s="277"/>
      <c r="L50" s="87">
        <f t="shared" si="2"/>
        <v>0</v>
      </c>
      <c r="M50" s="18">
        <f>IF(OR(F50=Konti!$D$24,F50=Konti!$D$27,F50=Konti!$D$37),0,I50*0.2)</f>
        <v>0</v>
      </c>
      <c r="N50" s="24">
        <f t="shared" si="3"/>
        <v>0</v>
      </c>
      <c r="O50" s="180">
        <v>36</v>
      </c>
      <c r="P50" s="101"/>
    </row>
    <row r="51" spans="2:16" x14ac:dyDescent="0.2">
      <c r="B51" s="6"/>
      <c r="C51" s="187">
        <v>37</v>
      </c>
      <c r="D51" s="82"/>
      <c r="E51" s="83"/>
      <c r="F51" s="84"/>
      <c r="G51" s="84"/>
      <c r="H51" s="84"/>
      <c r="I51" s="86"/>
      <c r="J51" s="90">
        <f t="shared" si="1"/>
        <v>0</v>
      </c>
      <c r="K51" s="277"/>
      <c r="L51" s="87">
        <f t="shared" si="2"/>
        <v>0</v>
      </c>
      <c r="M51" s="18">
        <f>IF(OR(F51=Konti!$D$24,F51=Konti!$D$27,F51=Konti!$D$37),0,I51*0.2)</f>
        <v>0</v>
      </c>
      <c r="N51" s="24">
        <f t="shared" si="3"/>
        <v>0</v>
      </c>
      <c r="O51" s="180">
        <v>37</v>
      </c>
      <c r="P51" s="101"/>
    </row>
    <row r="52" spans="2:16" x14ac:dyDescent="0.2">
      <c r="B52" s="6"/>
      <c r="C52" s="187">
        <v>38</v>
      </c>
      <c r="D52" s="82"/>
      <c r="E52" s="83"/>
      <c r="F52" s="84"/>
      <c r="G52" s="84"/>
      <c r="H52" s="84"/>
      <c r="I52" s="86"/>
      <c r="J52" s="90">
        <f t="shared" si="1"/>
        <v>0</v>
      </c>
      <c r="K52" s="277"/>
      <c r="L52" s="87">
        <f t="shared" si="2"/>
        <v>0</v>
      </c>
      <c r="M52" s="18">
        <f>IF(OR(F52=Konti!$D$24,F52=Konti!$D$27,F52=Konti!$D$37),0,I52*0.2)</f>
        <v>0</v>
      </c>
      <c r="N52" s="24">
        <f t="shared" si="3"/>
        <v>0</v>
      </c>
      <c r="O52" s="180">
        <v>38</v>
      </c>
      <c r="P52" s="101"/>
    </row>
    <row r="53" spans="2:16" x14ac:dyDescent="0.2">
      <c r="B53" s="6"/>
      <c r="C53" s="187">
        <v>39</v>
      </c>
      <c r="D53" s="82"/>
      <c r="E53" s="83"/>
      <c r="F53" s="84"/>
      <c r="G53" s="84"/>
      <c r="H53" s="84"/>
      <c r="I53" s="86"/>
      <c r="J53" s="90">
        <f t="shared" si="1"/>
        <v>0</v>
      </c>
      <c r="K53" s="277"/>
      <c r="L53" s="87">
        <f t="shared" si="2"/>
        <v>0</v>
      </c>
      <c r="M53" s="18">
        <f>IF(OR(F53=Konti!$D$24,F53=Konti!$D$27,F53=Konti!$D$37),0,I53*0.2)</f>
        <v>0</v>
      </c>
      <c r="N53" s="24">
        <f t="shared" si="3"/>
        <v>0</v>
      </c>
      <c r="O53" s="180">
        <v>39</v>
      </c>
      <c r="P53" s="101"/>
    </row>
    <row r="54" spans="2:16" x14ac:dyDescent="0.2">
      <c r="B54" s="6"/>
      <c r="C54" s="187">
        <v>40</v>
      </c>
      <c r="D54" s="82"/>
      <c r="E54" s="83"/>
      <c r="F54" s="84"/>
      <c r="G54" s="84"/>
      <c r="H54" s="84"/>
      <c r="I54" s="86"/>
      <c r="J54" s="90">
        <f t="shared" si="1"/>
        <v>0</v>
      </c>
      <c r="K54" s="277"/>
      <c r="L54" s="87">
        <f t="shared" si="2"/>
        <v>0</v>
      </c>
      <c r="M54" s="18">
        <f>IF(OR(F54=Konti!$D$24,F54=Konti!$D$27,F54=Konti!$D$37),0,I54*0.2)</f>
        <v>0</v>
      </c>
      <c r="N54" s="24">
        <f t="shared" si="3"/>
        <v>0</v>
      </c>
      <c r="O54" s="180">
        <v>40</v>
      </c>
      <c r="P54" s="101"/>
    </row>
    <row r="55" spans="2:16" x14ac:dyDescent="0.2">
      <c r="B55" s="6"/>
      <c r="C55" s="187">
        <v>41</v>
      </c>
      <c r="D55" s="82"/>
      <c r="E55" s="83"/>
      <c r="F55" s="84"/>
      <c r="G55" s="84"/>
      <c r="H55" s="84"/>
      <c r="I55" s="86"/>
      <c r="J55" s="90">
        <f t="shared" si="1"/>
        <v>0</v>
      </c>
      <c r="K55" s="277"/>
      <c r="L55" s="87">
        <f t="shared" si="2"/>
        <v>0</v>
      </c>
      <c r="M55" s="18">
        <f>IF(OR(F55=Konti!$D$24,F55=Konti!$D$27,F55=Konti!$D$37),0,I55*0.2)</f>
        <v>0</v>
      </c>
      <c r="N55" s="24">
        <f t="shared" si="3"/>
        <v>0</v>
      </c>
      <c r="O55" s="180">
        <v>41</v>
      </c>
      <c r="P55" s="101"/>
    </row>
    <row r="56" spans="2:16" x14ac:dyDescent="0.2">
      <c r="B56" s="6"/>
      <c r="C56" s="187">
        <v>42</v>
      </c>
      <c r="D56" s="82"/>
      <c r="E56" s="83"/>
      <c r="F56" s="84"/>
      <c r="G56" s="84"/>
      <c r="H56" s="84"/>
      <c r="I56" s="86"/>
      <c r="J56" s="90">
        <f t="shared" si="1"/>
        <v>0</v>
      </c>
      <c r="K56" s="277"/>
      <c r="L56" s="87">
        <f t="shared" si="2"/>
        <v>0</v>
      </c>
      <c r="M56" s="18">
        <f>IF(OR(F56=Konti!$D$24,F56=Konti!$D$27,F56=Konti!$D$37),0,I56*0.2)</f>
        <v>0</v>
      </c>
      <c r="N56" s="24">
        <f t="shared" si="3"/>
        <v>0</v>
      </c>
      <c r="O56" s="180">
        <v>42</v>
      </c>
      <c r="P56" s="101"/>
    </row>
    <row r="57" spans="2:16" x14ac:dyDescent="0.2">
      <c r="B57" s="6"/>
      <c r="C57" s="187">
        <v>43</v>
      </c>
      <c r="D57" s="82"/>
      <c r="E57" s="83"/>
      <c r="F57" s="84"/>
      <c r="G57" s="84"/>
      <c r="H57" s="84"/>
      <c r="I57" s="86"/>
      <c r="J57" s="90">
        <f t="shared" si="1"/>
        <v>0</v>
      </c>
      <c r="K57" s="277"/>
      <c r="L57" s="87">
        <f t="shared" si="2"/>
        <v>0</v>
      </c>
      <c r="M57" s="18">
        <f>IF(OR(F57=Konti!$D$24,F57=Konti!$D$27,F57=Konti!$D$37),0,I57*0.2)</f>
        <v>0</v>
      </c>
      <c r="N57" s="24">
        <f t="shared" si="3"/>
        <v>0</v>
      </c>
      <c r="O57" s="180">
        <v>43</v>
      </c>
      <c r="P57" s="101"/>
    </row>
    <row r="58" spans="2:16" x14ac:dyDescent="0.2">
      <c r="B58" s="6"/>
      <c r="C58" s="187">
        <v>44</v>
      </c>
      <c r="D58" s="82"/>
      <c r="E58" s="83"/>
      <c r="F58" s="84"/>
      <c r="G58" s="84"/>
      <c r="H58" s="84"/>
      <c r="I58" s="86"/>
      <c r="J58" s="90">
        <f t="shared" si="1"/>
        <v>0</v>
      </c>
      <c r="K58" s="277"/>
      <c r="L58" s="87">
        <f t="shared" si="2"/>
        <v>0</v>
      </c>
      <c r="M58" s="18">
        <f>IF(OR(F58=Konti!$D$24,F58=Konti!$D$27,F58=Konti!$D$37),0,I58*0.2)</f>
        <v>0</v>
      </c>
      <c r="N58" s="24">
        <f t="shared" si="3"/>
        <v>0</v>
      </c>
      <c r="O58" s="180">
        <v>44</v>
      </c>
      <c r="P58" s="101"/>
    </row>
    <row r="59" spans="2:16" x14ac:dyDescent="0.2">
      <c r="B59" s="6"/>
      <c r="C59" s="187">
        <v>45</v>
      </c>
      <c r="D59" s="82"/>
      <c r="E59" s="83"/>
      <c r="F59" s="84"/>
      <c r="G59" s="84"/>
      <c r="H59" s="84"/>
      <c r="I59" s="86"/>
      <c r="J59" s="90">
        <f t="shared" si="1"/>
        <v>0</v>
      </c>
      <c r="K59" s="277"/>
      <c r="L59" s="87">
        <f t="shared" si="2"/>
        <v>0</v>
      </c>
      <c r="M59" s="18">
        <f>IF(OR(F59=Konti!$D$24,F59=Konti!$D$27,F59=Konti!$D$37),0,I59*0.2)</f>
        <v>0</v>
      </c>
      <c r="N59" s="24">
        <f t="shared" si="3"/>
        <v>0</v>
      </c>
      <c r="O59" s="180">
        <v>45</v>
      </c>
      <c r="P59" s="101"/>
    </row>
    <row r="60" spans="2:16" x14ac:dyDescent="0.2">
      <c r="B60" s="6"/>
      <c r="C60" s="187">
        <v>46</v>
      </c>
      <c r="D60" s="82"/>
      <c r="E60" s="83"/>
      <c r="F60" s="84"/>
      <c r="G60" s="84"/>
      <c r="H60" s="84"/>
      <c r="I60" s="86"/>
      <c r="J60" s="90">
        <f t="shared" si="1"/>
        <v>0</v>
      </c>
      <c r="K60" s="277"/>
      <c r="L60" s="87">
        <f t="shared" si="2"/>
        <v>0</v>
      </c>
      <c r="M60" s="18">
        <f>IF(OR(F60=Konti!$D$24,F60=Konti!$D$27,F60=Konti!$D$37),0,I60*0.2)</f>
        <v>0</v>
      </c>
      <c r="N60" s="24">
        <f t="shared" si="3"/>
        <v>0</v>
      </c>
      <c r="O60" s="180">
        <v>46</v>
      </c>
      <c r="P60" s="101"/>
    </row>
    <row r="61" spans="2:16" x14ac:dyDescent="0.2">
      <c r="B61" s="6"/>
      <c r="C61" s="187">
        <v>47</v>
      </c>
      <c r="D61" s="82"/>
      <c r="E61" s="83"/>
      <c r="F61" s="84"/>
      <c r="G61" s="84"/>
      <c r="H61" s="84"/>
      <c r="I61" s="86"/>
      <c r="J61" s="90">
        <f t="shared" si="1"/>
        <v>0</v>
      </c>
      <c r="K61" s="277"/>
      <c r="L61" s="87">
        <f t="shared" si="2"/>
        <v>0</v>
      </c>
      <c r="M61" s="18">
        <f>IF(OR(F61=Konti!$D$24,F61=Konti!$D$27,F61=Konti!$D$37),0,I61*0.2)</f>
        <v>0</v>
      </c>
      <c r="N61" s="24">
        <f t="shared" si="3"/>
        <v>0</v>
      </c>
      <c r="O61" s="180">
        <v>47</v>
      </c>
      <c r="P61" s="101"/>
    </row>
    <row r="62" spans="2:16" x14ac:dyDescent="0.2">
      <c r="B62" s="6"/>
      <c r="C62" s="187">
        <v>48</v>
      </c>
      <c r="D62" s="82"/>
      <c r="E62" s="83"/>
      <c r="F62" s="84"/>
      <c r="G62" s="84"/>
      <c r="H62" s="84"/>
      <c r="I62" s="86"/>
      <c r="J62" s="90">
        <f t="shared" si="1"/>
        <v>0</v>
      </c>
      <c r="K62" s="277"/>
      <c r="L62" s="87">
        <f t="shared" si="2"/>
        <v>0</v>
      </c>
      <c r="M62" s="18">
        <f>IF(OR(F62=Konti!$D$24,F62=Konti!$D$27,F62=Konti!$D$37),0,I62*0.2)</f>
        <v>0</v>
      </c>
      <c r="N62" s="24">
        <f t="shared" si="3"/>
        <v>0</v>
      </c>
      <c r="O62" s="180">
        <v>48</v>
      </c>
      <c r="P62" s="101"/>
    </row>
    <row r="63" spans="2:16" x14ac:dyDescent="0.2">
      <c r="B63" s="6"/>
      <c r="C63" s="187">
        <v>49</v>
      </c>
      <c r="D63" s="82"/>
      <c r="E63" s="83"/>
      <c r="F63" s="84"/>
      <c r="G63" s="84"/>
      <c r="H63" s="84"/>
      <c r="I63" s="86"/>
      <c r="J63" s="90">
        <f t="shared" si="1"/>
        <v>0</v>
      </c>
      <c r="K63" s="277"/>
      <c r="L63" s="87">
        <f t="shared" si="2"/>
        <v>0</v>
      </c>
      <c r="M63" s="18">
        <f>IF(OR(F63=Konti!$D$24,F63=Konti!$D$27,F63=Konti!$D$37),0,I63*0.2)</f>
        <v>0</v>
      </c>
      <c r="N63" s="24">
        <f t="shared" si="3"/>
        <v>0</v>
      </c>
      <c r="O63" s="180">
        <v>49</v>
      </c>
      <c r="P63" s="101"/>
    </row>
    <row r="64" spans="2:16" x14ac:dyDescent="0.2">
      <c r="B64" s="6"/>
      <c r="C64" s="187">
        <v>50</v>
      </c>
      <c r="D64" s="82"/>
      <c r="E64" s="83"/>
      <c r="F64" s="84"/>
      <c r="G64" s="84"/>
      <c r="H64" s="84"/>
      <c r="I64" s="86"/>
      <c r="J64" s="90">
        <f t="shared" si="1"/>
        <v>0</v>
      </c>
      <c r="K64" s="277"/>
      <c r="L64" s="87">
        <f t="shared" si="2"/>
        <v>0</v>
      </c>
      <c r="M64" s="18">
        <f>IF(OR(F64=Konti!$D$24,F64=Konti!$D$27,F64=Konti!$D$37),0,I64*0.2)</f>
        <v>0</v>
      </c>
      <c r="N64" s="24">
        <f t="shared" si="3"/>
        <v>0</v>
      </c>
      <c r="O64" s="180">
        <v>50</v>
      </c>
      <c r="P64" s="101"/>
    </row>
    <row r="65" spans="1:16" x14ac:dyDescent="0.2">
      <c r="B65" s="6"/>
      <c r="C65" s="187">
        <v>51</v>
      </c>
      <c r="D65" s="82"/>
      <c r="E65" s="83"/>
      <c r="F65" s="84"/>
      <c r="G65" s="84"/>
      <c r="H65" s="84"/>
      <c r="I65" s="86"/>
      <c r="J65" s="90">
        <f t="shared" si="1"/>
        <v>0</v>
      </c>
      <c r="K65" s="277"/>
      <c r="L65" s="87">
        <f t="shared" si="2"/>
        <v>0</v>
      </c>
      <c r="M65" s="18">
        <f>IF(OR(F65=Konti!$D$24,F65=Konti!$D$27,F65=Konti!$D$37),0,I65*0.2)</f>
        <v>0</v>
      </c>
      <c r="N65" s="24">
        <f t="shared" si="3"/>
        <v>0</v>
      </c>
      <c r="O65" s="180">
        <v>51</v>
      </c>
      <c r="P65" s="101"/>
    </row>
    <row r="66" spans="1:16" x14ac:dyDescent="0.2">
      <c r="B66" s="6"/>
      <c r="C66" s="187">
        <v>52</v>
      </c>
      <c r="D66" s="82"/>
      <c r="E66" s="83"/>
      <c r="F66" s="84"/>
      <c r="G66" s="84"/>
      <c r="H66" s="84"/>
      <c r="I66" s="86"/>
      <c r="J66" s="90">
        <f t="shared" si="1"/>
        <v>0</v>
      </c>
      <c r="K66" s="277"/>
      <c r="L66" s="87">
        <f t="shared" si="2"/>
        <v>0</v>
      </c>
      <c r="M66" s="18">
        <f>IF(OR(F66=Konti!$D$24,F66=Konti!$D$27,F66=Konti!$D$37),0,I66*0.2)</f>
        <v>0</v>
      </c>
      <c r="N66" s="24">
        <f t="shared" si="3"/>
        <v>0</v>
      </c>
      <c r="O66" s="180">
        <v>52</v>
      </c>
      <c r="P66" s="101"/>
    </row>
    <row r="67" spans="1:16" x14ac:dyDescent="0.2">
      <c r="B67" s="6"/>
      <c r="C67" s="187">
        <v>53</v>
      </c>
      <c r="D67" s="82"/>
      <c r="E67" s="83"/>
      <c r="F67" s="84"/>
      <c r="G67" s="84"/>
      <c r="H67" s="84"/>
      <c r="I67" s="86"/>
      <c r="J67" s="90">
        <f t="shared" si="1"/>
        <v>0</v>
      </c>
      <c r="K67" s="277"/>
      <c r="L67" s="87">
        <f t="shared" si="2"/>
        <v>0</v>
      </c>
      <c r="M67" s="18">
        <f>IF(OR(F67=Konti!$D$24,F67=Konti!$D$27,F67=Konti!$D$37),0,I67*0.2)</f>
        <v>0</v>
      </c>
      <c r="N67" s="24">
        <f t="shared" si="3"/>
        <v>0</v>
      </c>
      <c r="O67" s="180">
        <v>53</v>
      </c>
      <c r="P67" s="101"/>
    </row>
    <row r="68" spans="1:16" x14ac:dyDescent="0.2">
      <c r="B68" s="6"/>
      <c r="C68" s="187">
        <v>54</v>
      </c>
      <c r="D68" s="82"/>
      <c r="E68" s="83"/>
      <c r="F68" s="84"/>
      <c r="G68" s="84"/>
      <c r="H68" s="84"/>
      <c r="I68" s="86"/>
      <c r="J68" s="90">
        <f t="shared" si="1"/>
        <v>0</v>
      </c>
      <c r="K68" s="277"/>
      <c r="L68" s="87">
        <f t="shared" si="2"/>
        <v>0</v>
      </c>
      <c r="M68" s="18">
        <f>IF(OR(F68=Konti!$D$24,F68=Konti!$D$27,F68=Konti!$D$37),0,I68*0.2)</f>
        <v>0</v>
      </c>
      <c r="N68" s="24">
        <f t="shared" si="3"/>
        <v>0</v>
      </c>
      <c r="O68" s="180">
        <v>54</v>
      </c>
      <c r="P68" s="101"/>
    </row>
    <row r="69" spans="1:16" x14ac:dyDescent="0.2">
      <c r="B69" s="6"/>
      <c r="C69" s="187">
        <v>55</v>
      </c>
      <c r="D69" s="82"/>
      <c r="E69" s="83"/>
      <c r="F69" s="84"/>
      <c r="G69" s="84"/>
      <c r="H69" s="84"/>
      <c r="I69" s="86"/>
      <c r="J69" s="90">
        <f t="shared" si="1"/>
        <v>0</v>
      </c>
      <c r="K69" s="277"/>
      <c r="L69" s="87">
        <f t="shared" si="2"/>
        <v>0</v>
      </c>
      <c r="M69" s="18">
        <f>IF(OR(F69=Konti!$D$24,F69=Konti!$D$27,F69=Konti!$D$37),0,I69*0.2)</f>
        <v>0</v>
      </c>
      <c r="N69" s="24">
        <f t="shared" si="3"/>
        <v>0</v>
      </c>
      <c r="O69" s="180">
        <v>55</v>
      </c>
      <c r="P69" s="101"/>
    </row>
    <row r="70" spans="1:16" x14ac:dyDescent="0.2">
      <c r="B70" s="6"/>
      <c r="C70" s="187">
        <v>56</v>
      </c>
      <c r="D70" s="82"/>
      <c r="E70" s="83"/>
      <c r="F70" s="84"/>
      <c r="G70" s="84"/>
      <c r="H70" s="84"/>
      <c r="I70" s="86"/>
      <c r="J70" s="90">
        <f t="shared" si="1"/>
        <v>0</v>
      </c>
      <c r="K70" s="277"/>
      <c r="L70" s="87">
        <f t="shared" si="2"/>
        <v>0</v>
      </c>
      <c r="M70" s="18">
        <f>IF(OR(F70=Konti!$D$24,F70=Konti!$D$27,F70=Konti!$D$37),0,I70*0.2)</f>
        <v>0</v>
      </c>
      <c r="N70" s="24">
        <f t="shared" si="3"/>
        <v>0</v>
      </c>
      <c r="O70" s="180">
        <v>56</v>
      </c>
      <c r="P70" s="101"/>
    </row>
    <row r="71" spans="1:16" x14ac:dyDescent="0.2">
      <c r="B71" s="6"/>
      <c r="C71" s="187">
        <v>57</v>
      </c>
      <c r="D71" s="82"/>
      <c r="E71" s="83"/>
      <c r="F71" s="84"/>
      <c r="G71" s="84"/>
      <c r="H71" s="84"/>
      <c r="I71" s="86"/>
      <c r="J71" s="90">
        <f t="shared" si="1"/>
        <v>0</v>
      </c>
      <c r="K71" s="277"/>
      <c r="L71" s="87">
        <f t="shared" si="2"/>
        <v>0</v>
      </c>
      <c r="M71" s="18">
        <f>IF(OR(F71=Konti!$D$24,F71=Konti!$D$27,F71=Konti!$D$37),0,I71*0.2)</f>
        <v>0</v>
      </c>
      <c r="N71" s="24">
        <f t="shared" si="3"/>
        <v>0</v>
      </c>
      <c r="O71" s="180">
        <v>57</v>
      </c>
      <c r="P71" s="101"/>
    </row>
    <row r="72" spans="1:16" x14ac:dyDescent="0.2">
      <c r="B72" s="6"/>
      <c r="C72" s="187">
        <v>58</v>
      </c>
      <c r="D72" s="82"/>
      <c r="E72" s="83"/>
      <c r="F72" s="84"/>
      <c r="G72" s="84"/>
      <c r="H72" s="84"/>
      <c r="I72" s="86"/>
      <c r="J72" s="90">
        <f t="shared" si="1"/>
        <v>0</v>
      </c>
      <c r="K72" s="277"/>
      <c r="L72" s="87">
        <f t="shared" si="2"/>
        <v>0</v>
      </c>
      <c r="M72" s="18">
        <f>IF(OR(F72=Konti!$D$24,F72=Konti!$D$27,F72=Konti!$D$37),0,I72*0.2)</f>
        <v>0</v>
      </c>
      <c r="N72" s="24">
        <f t="shared" si="3"/>
        <v>0</v>
      </c>
      <c r="O72" s="180">
        <v>58</v>
      </c>
      <c r="P72" s="101"/>
    </row>
    <row r="73" spans="1:16" x14ac:dyDescent="0.2">
      <c r="B73" s="6"/>
      <c r="C73" s="187">
        <v>59</v>
      </c>
      <c r="D73" s="82"/>
      <c r="E73" s="83"/>
      <c r="F73" s="84"/>
      <c r="G73" s="84"/>
      <c r="H73" s="84"/>
      <c r="I73" s="86"/>
      <c r="J73" s="90">
        <f t="shared" si="1"/>
        <v>0</v>
      </c>
      <c r="K73" s="277"/>
      <c r="L73" s="87">
        <f t="shared" si="2"/>
        <v>0</v>
      </c>
      <c r="M73" s="18">
        <f>IF(OR(F73=Konti!$D$24,F73=Konti!$D$27,F73=Konti!$D$37),0,I73*0.2)</f>
        <v>0</v>
      </c>
      <c r="N73" s="24">
        <f t="shared" si="3"/>
        <v>0</v>
      </c>
      <c r="O73" s="180">
        <v>59</v>
      </c>
      <c r="P73" s="101"/>
    </row>
    <row r="74" spans="1:16" x14ac:dyDescent="0.2">
      <c r="B74" s="6"/>
      <c r="C74" s="187">
        <v>60</v>
      </c>
      <c r="D74" s="82"/>
      <c r="E74" s="83"/>
      <c r="F74" s="84"/>
      <c r="G74" s="84"/>
      <c r="H74" s="84"/>
      <c r="I74" s="86"/>
      <c r="J74" s="90">
        <f t="shared" si="1"/>
        <v>0</v>
      </c>
      <c r="K74" s="277"/>
      <c r="L74" s="87">
        <f t="shared" si="2"/>
        <v>0</v>
      </c>
      <c r="M74" s="18">
        <f>IF(OR(F74=Konti!$D$24,F74=Konti!$D$27,F74=Konti!$D$37),0,I74*0.2)</f>
        <v>0</v>
      </c>
      <c r="N74" s="24">
        <f t="shared" si="3"/>
        <v>0</v>
      </c>
      <c r="O74" s="180">
        <v>60</v>
      </c>
      <c r="P74" s="101"/>
    </row>
    <row r="75" spans="1:16" x14ac:dyDescent="0.2">
      <c r="B75" s="6"/>
      <c r="C75" s="187">
        <v>61</v>
      </c>
      <c r="D75" s="82"/>
      <c r="E75" s="83"/>
      <c r="F75" s="84"/>
      <c r="G75" s="84"/>
      <c r="H75" s="84"/>
      <c r="I75" s="86"/>
      <c r="J75" s="90">
        <f t="shared" si="1"/>
        <v>0</v>
      </c>
      <c r="K75" s="277"/>
      <c r="L75" s="87">
        <f t="shared" si="2"/>
        <v>0</v>
      </c>
      <c r="M75" s="18">
        <f>IF(OR(F75=Konti!$D$24,F75=Konti!$D$27,F75=Konti!$D$37),0,I75*0.2)</f>
        <v>0</v>
      </c>
      <c r="N75" s="24">
        <f t="shared" si="3"/>
        <v>0</v>
      </c>
      <c r="O75" s="180">
        <v>61</v>
      </c>
      <c r="P75" s="101"/>
    </row>
    <row r="76" spans="1:16" x14ac:dyDescent="0.2">
      <c r="B76" s="6"/>
      <c r="C76" s="187">
        <v>62</v>
      </c>
      <c r="D76" s="82"/>
      <c r="E76" s="83"/>
      <c r="F76" s="84"/>
      <c r="G76" s="84"/>
      <c r="H76" s="84"/>
      <c r="I76" s="86"/>
      <c r="J76" s="90">
        <f t="shared" si="1"/>
        <v>0</v>
      </c>
      <c r="K76" s="277"/>
      <c r="L76" s="87">
        <f t="shared" si="2"/>
        <v>0</v>
      </c>
      <c r="M76" s="18">
        <f>IF(OR(F76=Konti!$D$24,F76=Konti!$D$27,F76=Konti!$D$37),0,I76*0.2)</f>
        <v>0</v>
      </c>
      <c r="N76" s="24">
        <f t="shared" si="3"/>
        <v>0</v>
      </c>
      <c r="O76" s="180">
        <v>62</v>
      </c>
      <c r="P76" s="101"/>
    </row>
    <row r="77" spans="1:16" x14ac:dyDescent="0.2">
      <c r="B77" s="6"/>
      <c r="C77" s="187">
        <v>63</v>
      </c>
      <c r="D77" s="345"/>
      <c r="E77" s="346"/>
      <c r="F77" s="347"/>
      <c r="G77" s="347"/>
      <c r="H77" s="347"/>
      <c r="I77" s="348"/>
      <c r="J77" s="90">
        <f t="shared" si="1"/>
        <v>0</v>
      </c>
      <c r="K77" s="349"/>
      <c r="L77" s="87">
        <f t="shared" si="2"/>
        <v>0</v>
      </c>
      <c r="M77" s="18">
        <f>IF(OR(F77=Konti!$D$24,F77=Konti!$D$27,F77=Konti!$D$37),0,I77*0.2)</f>
        <v>0</v>
      </c>
      <c r="N77" s="24">
        <f t="shared" si="3"/>
        <v>0</v>
      </c>
      <c r="O77" s="180">
        <v>63</v>
      </c>
      <c r="P77" s="101"/>
    </row>
    <row r="78" spans="1:16" x14ac:dyDescent="0.2">
      <c r="B78" s="6"/>
      <c r="C78" s="187"/>
      <c r="D78" s="257"/>
      <c r="E78" s="183"/>
      <c r="F78" s="85"/>
      <c r="G78" s="258"/>
      <c r="H78" s="258"/>
      <c r="I78" s="89"/>
      <c r="J78" s="90"/>
      <c r="K78" s="297"/>
      <c r="L78" s="87"/>
      <c r="M78" s="18"/>
      <c r="N78" s="24"/>
      <c r="O78" s="180"/>
      <c r="P78" s="101"/>
    </row>
    <row r="79" spans="1:16" ht="13.5" thickBot="1" x14ac:dyDescent="0.25">
      <c r="A79" s="139"/>
      <c r="B79" s="6"/>
      <c r="C79" s="172"/>
      <c r="D79" s="169"/>
      <c r="E79" s="118"/>
      <c r="F79" s="152"/>
      <c r="G79" s="152"/>
      <c r="H79" s="167">
        <f t="shared" ref="H79:N79" si="4">SUM(H15:H78)</f>
        <v>0</v>
      </c>
      <c r="I79" s="112">
        <f t="shared" si="4"/>
        <v>0</v>
      </c>
      <c r="J79" s="113">
        <f t="shared" si="4"/>
        <v>0</v>
      </c>
      <c r="K79" s="112">
        <f t="shared" si="4"/>
        <v>0</v>
      </c>
      <c r="L79" s="299">
        <f t="shared" si="4"/>
        <v>0</v>
      </c>
      <c r="M79" s="115">
        <f t="shared" si="4"/>
        <v>0</v>
      </c>
      <c r="N79" s="114">
        <f t="shared" si="4"/>
        <v>0</v>
      </c>
      <c r="O79" s="173"/>
      <c r="P79" s="101"/>
    </row>
    <row r="80" spans="1:16" ht="13.5" thickBot="1" x14ac:dyDescent="0.25">
      <c r="A80" s="139"/>
      <c r="B80" s="6"/>
      <c r="C80" s="2"/>
      <c r="D80" s="107"/>
      <c r="E80" s="108"/>
      <c r="F80" s="109"/>
      <c r="G80" s="109"/>
      <c r="H80" s="109"/>
      <c r="I80" s="14"/>
      <c r="J80" s="30"/>
      <c r="K80" s="50"/>
      <c r="L80" s="50"/>
      <c r="M80" s="14"/>
      <c r="N80" s="14"/>
      <c r="O80" s="132"/>
      <c r="P80" s="59"/>
    </row>
    <row r="81" spans="1:17" x14ac:dyDescent="0.2">
      <c r="A81" s="139"/>
      <c r="B81" s="6"/>
      <c r="C81" s="202"/>
      <c r="D81" s="204" t="s">
        <v>32</v>
      </c>
      <c r="E81" s="33"/>
      <c r="F81" s="15"/>
      <c r="G81" s="14"/>
      <c r="H81" s="14"/>
      <c r="I81" s="50"/>
      <c r="J81" s="30"/>
      <c r="K81" s="50"/>
      <c r="L81" s="50"/>
      <c r="M81" s="14"/>
      <c r="N81" s="14"/>
      <c r="O81" s="14"/>
      <c r="P81" s="101"/>
    </row>
    <row r="82" spans="1:17" x14ac:dyDescent="0.2">
      <c r="A82" s="139"/>
      <c r="B82" s="6"/>
      <c r="C82" s="205"/>
      <c r="D82" s="67" t="s">
        <v>71</v>
      </c>
      <c r="E82" s="67"/>
      <c r="F82" s="68"/>
      <c r="G82" s="14"/>
      <c r="H82" s="14"/>
      <c r="I82" s="50"/>
      <c r="J82" s="50"/>
      <c r="K82" s="30"/>
      <c r="L82" s="30"/>
      <c r="M82" s="14"/>
      <c r="N82" s="14"/>
      <c r="O82" s="14"/>
      <c r="P82" s="101"/>
    </row>
    <row r="83" spans="1:17" x14ac:dyDescent="0.2">
      <c r="A83" s="139"/>
      <c r="B83" s="6"/>
      <c r="C83" s="206"/>
      <c r="D83" s="13" t="s">
        <v>44</v>
      </c>
      <c r="E83" s="13"/>
      <c r="F83" s="10"/>
      <c r="G83" s="14"/>
      <c r="H83" s="14"/>
      <c r="I83" s="50"/>
      <c r="J83" s="50"/>
      <c r="K83" s="50"/>
      <c r="L83" s="50"/>
      <c r="M83" s="14"/>
      <c r="N83" s="14"/>
      <c r="O83" s="14"/>
      <c r="P83" s="101"/>
      <c r="Q83" s="139"/>
    </row>
    <row r="84" spans="1:17" x14ac:dyDescent="0.2">
      <c r="A84" s="139"/>
      <c r="B84" s="6"/>
      <c r="C84" s="206"/>
      <c r="D84" s="13" t="s">
        <v>45</v>
      </c>
      <c r="E84" s="13"/>
      <c r="F84" s="10"/>
      <c r="G84" s="14"/>
      <c r="H84" s="14"/>
      <c r="I84" s="14"/>
      <c r="J84" s="30"/>
      <c r="K84" s="50"/>
      <c r="L84" s="50"/>
      <c r="M84" s="14"/>
      <c r="N84" s="14"/>
      <c r="O84" s="14"/>
      <c r="P84" s="101"/>
    </row>
    <row r="85" spans="1:17" x14ac:dyDescent="0.2">
      <c r="A85" s="139"/>
      <c r="B85" s="6"/>
      <c r="C85" s="206"/>
      <c r="D85" s="13" t="s">
        <v>46</v>
      </c>
      <c r="E85" s="13"/>
      <c r="F85" s="10"/>
      <c r="G85" s="14"/>
      <c r="H85" s="14"/>
      <c r="I85" s="14"/>
      <c r="J85" s="30"/>
      <c r="K85" s="50"/>
      <c r="L85" s="14"/>
      <c r="M85" s="14"/>
      <c r="N85" s="14"/>
      <c r="O85" s="14"/>
      <c r="P85" s="101"/>
    </row>
    <row r="86" spans="1:17" ht="13.5" thickBot="1" x14ac:dyDescent="0.25">
      <c r="A86" s="139"/>
      <c r="B86" s="137"/>
      <c r="C86" s="216"/>
      <c r="D86" s="58"/>
      <c r="E86" s="58"/>
      <c r="F86" s="11"/>
      <c r="G86" s="14"/>
      <c r="H86" s="14"/>
      <c r="I86" s="50"/>
      <c r="J86" s="30"/>
      <c r="K86" s="50"/>
      <c r="L86" s="14"/>
      <c r="M86" s="14"/>
      <c r="N86" s="14"/>
      <c r="O86" s="14"/>
      <c r="P86" s="101"/>
    </row>
    <row r="87" spans="1:17" ht="13.5" thickBot="1" x14ac:dyDescent="0.25">
      <c r="A87" s="139"/>
      <c r="B87" s="141"/>
      <c r="C87" s="142"/>
      <c r="D87" s="60"/>
      <c r="E87" s="60"/>
      <c r="F87" s="60"/>
      <c r="G87" s="60"/>
      <c r="H87" s="60"/>
      <c r="I87" s="142"/>
      <c r="J87" s="142"/>
      <c r="K87" s="9"/>
      <c r="L87" s="9"/>
      <c r="M87" s="9"/>
      <c r="N87" s="9"/>
      <c r="O87" s="9"/>
      <c r="P87" s="208"/>
    </row>
    <row r="88" spans="1:17" x14ac:dyDescent="0.2">
      <c r="A88" s="139"/>
      <c r="B88" s="139"/>
      <c r="C88" s="139"/>
      <c r="D88" s="122"/>
      <c r="E88" s="122"/>
      <c r="F88" s="122"/>
      <c r="G88" s="122"/>
      <c r="H88" s="122"/>
      <c r="I88" s="123"/>
      <c r="J88" s="123"/>
      <c r="K88" s="121"/>
      <c r="L88" s="121"/>
      <c r="M88" s="121"/>
      <c r="N88" s="121"/>
    </row>
    <row r="89" spans="1:17" x14ac:dyDescent="0.2">
      <c r="B89" s="139"/>
      <c r="C89" s="139"/>
      <c r="D89" s="123"/>
      <c r="E89" s="123"/>
      <c r="F89" s="123"/>
      <c r="G89" s="123"/>
      <c r="H89" s="123"/>
      <c r="I89" s="139"/>
      <c r="J89" s="139"/>
    </row>
    <row r="90" spans="1:17" x14ac:dyDescent="0.2">
      <c r="B90" s="139"/>
      <c r="C90" s="139"/>
      <c r="D90" s="123"/>
      <c r="E90" s="123"/>
      <c r="F90" s="123"/>
      <c r="G90" s="123"/>
      <c r="H90" s="123"/>
      <c r="I90" s="139"/>
      <c r="J90" s="139"/>
    </row>
    <row r="91" spans="1:17" x14ac:dyDescent="0.2">
      <c r="B91" s="139"/>
      <c r="C91" s="139"/>
      <c r="D91" s="139"/>
      <c r="E91" s="139"/>
      <c r="F91" s="139"/>
      <c r="G91" s="139"/>
      <c r="H91" s="139"/>
      <c r="I91" s="139"/>
      <c r="J91" s="139"/>
    </row>
    <row r="96" spans="1:17" x14ac:dyDescent="0.2">
      <c r="I96" s="121"/>
    </row>
    <row r="97" spans="9:14" x14ac:dyDescent="0.2">
      <c r="I97" s="121"/>
      <c r="J97" s="121"/>
      <c r="K97" s="121"/>
      <c r="L97" s="121"/>
      <c r="M97" s="121"/>
      <c r="N97" s="121"/>
    </row>
    <row r="98" spans="9:14" x14ac:dyDescent="0.2">
      <c r="I98" s="121"/>
      <c r="J98" s="121"/>
      <c r="K98" s="121"/>
      <c r="L98" s="121"/>
      <c r="M98" s="121"/>
      <c r="N98" s="121"/>
    </row>
    <row r="99" spans="9:14" x14ac:dyDescent="0.2">
      <c r="I99" s="121"/>
      <c r="J99" s="121"/>
      <c r="K99" s="121"/>
      <c r="L99" s="121"/>
      <c r="M99" s="121"/>
      <c r="N99" s="121"/>
    </row>
    <row r="100" spans="9:14" x14ac:dyDescent="0.2">
      <c r="I100" s="121"/>
      <c r="J100" s="121"/>
      <c r="K100" s="121"/>
      <c r="L100" s="121"/>
      <c r="M100" s="121"/>
      <c r="N100" s="121"/>
    </row>
    <row r="101" spans="9:14" x14ac:dyDescent="0.2">
      <c r="I101" s="121"/>
      <c r="J101" s="121"/>
      <c r="K101" s="121"/>
      <c r="L101" s="121"/>
      <c r="M101" s="121"/>
      <c r="N101" s="121"/>
    </row>
    <row r="102" spans="9:14" x14ac:dyDescent="0.2">
      <c r="I102" s="121"/>
      <c r="J102" s="121"/>
      <c r="K102" s="121"/>
      <c r="L102" s="130"/>
      <c r="M102" s="121"/>
      <c r="N102" s="121"/>
    </row>
    <row r="103" spans="9:14" x14ac:dyDescent="0.2">
      <c r="I103" s="121"/>
      <c r="J103" s="121"/>
      <c r="K103" s="121"/>
      <c r="L103" s="130"/>
      <c r="M103" s="130"/>
      <c r="N103" s="121"/>
    </row>
    <row r="104" spans="9:14" x14ac:dyDescent="0.2">
      <c r="I104" s="121"/>
      <c r="J104" s="121"/>
      <c r="K104" s="121"/>
      <c r="L104" s="130"/>
      <c r="M104" s="130"/>
      <c r="N104" s="121"/>
    </row>
    <row r="105" spans="9:14" x14ac:dyDescent="0.2">
      <c r="I105" s="121"/>
      <c r="J105" s="121"/>
      <c r="K105" s="121"/>
      <c r="L105" s="130"/>
      <c r="M105" s="130"/>
      <c r="N105" s="121"/>
    </row>
    <row r="106" spans="9:14" x14ac:dyDescent="0.2">
      <c r="I106" s="121"/>
      <c r="J106" s="121"/>
      <c r="K106" s="121"/>
      <c r="L106" s="130"/>
      <c r="M106" s="130"/>
      <c r="N106" s="121"/>
    </row>
    <row r="107" spans="9:14" x14ac:dyDescent="0.2">
      <c r="I107" s="121"/>
      <c r="J107" s="121"/>
      <c r="K107" s="121"/>
      <c r="L107" s="130"/>
      <c r="M107" s="130"/>
      <c r="N107" s="121"/>
    </row>
    <row r="108" spans="9:14" x14ac:dyDescent="0.2">
      <c r="I108" s="121"/>
      <c r="J108" s="121"/>
      <c r="K108" s="121"/>
      <c r="L108" s="130"/>
      <c r="M108" s="130"/>
      <c r="N108" s="121"/>
    </row>
    <row r="109" spans="9:14" x14ac:dyDescent="0.2">
      <c r="I109" s="121"/>
      <c r="J109" s="121"/>
      <c r="K109" s="121"/>
      <c r="L109" s="131"/>
      <c r="M109" s="130"/>
      <c r="N109" s="121"/>
    </row>
    <row r="110" spans="9:14" x14ac:dyDescent="0.2">
      <c r="I110" s="121"/>
      <c r="J110" s="121"/>
      <c r="K110" s="121"/>
      <c r="L110" s="130"/>
      <c r="M110" s="131"/>
      <c r="N110" s="121"/>
    </row>
    <row r="111" spans="9:14" x14ac:dyDescent="0.2">
      <c r="I111" s="121"/>
      <c r="J111" s="121"/>
      <c r="K111" s="121"/>
      <c r="L111" s="130"/>
      <c r="M111" s="130"/>
      <c r="N111" s="121"/>
    </row>
    <row r="112" spans="9:14" x14ac:dyDescent="0.2">
      <c r="J112" s="121"/>
      <c r="K112" s="121"/>
      <c r="L112" s="121"/>
      <c r="M112" s="121"/>
      <c r="N112" s="121"/>
    </row>
  </sheetData>
  <phoneticPr fontId="0" type="noConversion"/>
  <dataValidations count="2">
    <dataValidation type="list" allowBlank="1" showInputMessage="1" showErrorMessage="1" sqref="G15:G78" xr:uid="{00000000-0002-0000-0800-000000000000}">
      <formula1>Lagerstyring</formula1>
    </dataValidation>
    <dataValidation type="list" errorStyle="information" allowBlank="1" showInputMessage="1" showErrorMessage="1" errorTitle="Vælg Konto" error="Du skal vælge en af de konti du har i kontooversigten. Mangler du en konto, kan du ændre i eksisterende konti eller lave en ny under fanebladet &quot;Konti&quot;." promptTitle="Kontoovesigt" prompt="Vælg her den konto du vil knytte posteringen til. " sqref="F15:F78" xr:uid="{00000000-0002-0000-0800-000001000000}">
      <formula1>Kontooversigt</formula1>
    </dataValidation>
  </dataValidations>
  <pageMargins left="0.75" right="0.75" top="1" bottom="1" header="0.5" footer="0.5"/>
  <pageSetup orientation="portrait"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18</vt:i4>
      </vt:variant>
      <vt:variant>
        <vt:lpstr>Navngivne områder</vt:lpstr>
      </vt:variant>
      <vt:variant>
        <vt:i4>7</vt:i4>
      </vt:variant>
    </vt:vector>
  </HeadingPairs>
  <TitlesOfParts>
    <vt:vector size="25" baseType="lpstr">
      <vt:lpstr>Årsregnskab</vt:lpstr>
      <vt:lpstr>Moms</vt:lpstr>
      <vt:lpstr>Kasse</vt:lpstr>
      <vt:lpstr>Konti</vt:lpstr>
      <vt:lpstr>Lagerstyring</vt:lpstr>
      <vt:lpstr>Januar</vt:lpstr>
      <vt:lpstr>Februar</vt:lpstr>
      <vt:lpstr>Marts</vt:lpstr>
      <vt:lpstr>April</vt:lpstr>
      <vt:lpstr>Maj</vt:lpstr>
      <vt:lpstr>Juni</vt:lpstr>
      <vt:lpstr>Juli</vt:lpstr>
      <vt:lpstr>August</vt:lpstr>
      <vt:lpstr>September</vt:lpstr>
      <vt:lpstr>Oktober</vt:lpstr>
      <vt:lpstr>November</vt:lpstr>
      <vt:lpstr>December</vt:lpstr>
      <vt:lpstr>Kørsel</vt:lpstr>
      <vt:lpstr>Kasse!Konti</vt:lpstr>
      <vt:lpstr>Konti</vt:lpstr>
      <vt:lpstr>Kasse!Konto</vt:lpstr>
      <vt:lpstr>Konto</vt:lpstr>
      <vt:lpstr>Kasse!Kontooversigt</vt:lpstr>
      <vt:lpstr>Kontooversigt</vt:lpstr>
      <vt:lpstr>Lagerstyring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Letmoms Pro</dc:title>
  <dc:creator/>
  <dc:description>Se www.letmoms.dk for opdateringer m.m.</dc:description>
  <cp:lastModifiedBy/>
  <cp:lastPrinted>2004-12-31T17:23:28Z</cp:lastPrinted>
  <dcterms:created xsi:type="dcterms:W3CDTF">2002-03-04T14:46:44Z</dcterms:created>
  <dcterms:modified xsi:type="dcterms:W3CDTF">2020-12-22T13:28:22Z</dcterms:modified>
  <cp:category>Regnskabsprogram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-468297603</vt:i4>
  </property>
  <property fmtid="{D5CDD505-2E9C-101B-9397-08002B2CF9AE}" pid="3" name="_PreviousAdHocReviewCycleID">
    <vt:i4>1420271250</vt:i4>
  </property>
  <property fmtid="{D5CDD505-2E9C-101B-9397-08002B2CF9AE}" pid="4" name="_ReviewingToolsShownOnce">
    <vt:lpwstr/>
  </property>
</Properties>
</file>